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Program Files\CIS3000\CIS3000v2\Dokumenti\390957\"/>
    </mc:Choice>
  </mc:AlternateContent>
  <xr:revisionPtr revIDLastSave="0" documentId="13_ncr:1_{1EA5D3FE-A791-4732-8BAA-FF681D5C1485}" xr6:coauthVersionLast="47" xr6:coauthVersionMax="47" xr10:uidLastSave="{00000000-0000-0000-0000-000000000000}"/>
  <bookViews>
    <workbookView xWindow="-120" yWindow="-120" windowWidth="29040" windowHeight="15840" tabRatio="999" xr2:uid="{00000000-000D-0000-FFFF-FFFF00000000}"/>
  </bookViews>
  <sheets>
    <sheet name="Troškovnik" sheetId="53" r:id="rId1"/>
  </sheets>
  <definedNames>
    <definedName name="_xlnm.Print_Titles" localSheetId="0">Troškovnik!$8:$11</definedName>
    <definedName name="_xlnm.Print_Area" localSheetId="0">Troškovnik!$A$1:$F$156</definedName>
    <definedName name="sum_EL_01">#REF!</definedName>
    <definedName name="sum_EL_02">#REF!</definedName>
    <definedName name="sum_EL_03">#REF!</definedName>
    <definedName name="sum_EL_TOTAL">#REF!</definedName>
    <definedName name="sum_GIO_total">Troškovnik!$F$145</definedName>
    <definedName name="sum_go_01">Troškovnik!$F$23</definedName>
    <definedName name="sum_go_02">Troškovnik!$F$45</definedName>
    <definedName name="sum_go_03">Troškovnik!$F$71</definedName>
    <definedName name="sum_go_04">Troškovnik!$F$85</definedName>
    <definedName name="sum_go_05">Troškovnik!#REF!</definedName>
    <definedName name="sum_go_06">Troškovnik!$F$112</definedName>
    <definedName name="sum_go_07">Troškovnik!$F$127</definedName>
    <definedName name="sum_go_08">Troškovnik!#REF!</definedName>
    <definedName name="sum_OB_01">Troškovnik!#REF!</definedName>
    <definedName name="sum_OB_02">Troškovnik!#REF!</definedName>
    <definedName name="sum_OB_03">Troškovnik!#REF!</definedName>
    <definedName name="sum_OB_04">Troškovnik!#REF!</definedName>
    <definedName name="sum_OB_05">Troškovnik!#REF!</definedName>
    <definedName name="sum_OB_06">Troškovnik!#REF!</definedName>
    <definedName name="sum_OB_07">Troškovnik!#REF!</definedName>
    <definedName name="sum_OB_08">Troškovnik!#REF!</definedName>
    <definedName name="sum_OB_09">Troškovnik!#REF!</definedName>
    <definedName name="sum_OB_10">Troškovnik!#REF!</definedName>
    <definedName name="sum_OB_11">Troškovnik!$F$71</definedName>
    <definedName name="sum_ST_01">#REF!</definedName>
    <definedName name="sum_ST_02">#REF!</definedName>
    <definedName name="sum_ST_total">#REF!</definedName>
    <definedName name="sum_VIK">#REF!</definedName>
    <definedName name="sum_VIK_01">#REF!</definedName>
    <definedName name="sum_VIK_02">#REF!</definedName>
    <definedName name="sum_VIK_03">#REF!</definedName>
    <definedName name="sum_VIK_04">#REF!</definedName>
    <definedName name="sum_VIK_05">#REF!</definedName>
    <definedName name="sum_VIK_06">#REF!</definedName>
    <definedName name="sum_VIK_07">#REF!</definedName>
    <definedName name="sum_VIK_TOTAL">#REF!</definedName>
  </definedNames>
  <calcPr calcId="181029"/>
  <fileRecoveryPr autoRecover="0"/>
</workbook>
</file>

<file path=xl/calcChain.xml><?xml version="1.0" encoding="utf-8"?>
<calcChain xmlns="http://schemas.openxmlformats.org/spreadsheetml/2006/main">
  <c r="F125" i="53" l="1"/>
  <c r="F123" i="53"/>
  <c r="F96" i="53"/>
  <c r="F140" i="53" s="1"/>
  <c r="F101" i="53" l="1"/>
  <c r="F103" i="53" s="1"/>
  <c r="F141" i="53" s="1"/>
  <c r="F97" i="53"/>
  <c r="F83" i="53" l="1"/>
  <c r="F79" i="53"/>
  <c r="F76" i="53"/>
  <c r="F85" i="53" l="1"/>
  <c r="F139" i="53" s="1"/>
  <c r="F110" i="53"/>
  <c r="F121" i="53"/>
  <c r="F119" i="53"/>
  <c r="F118" i="53"/>
  <c r="F64" i="53"/>
  <c r="F62" i="53"/>
  <c r="F60" i="53"/>
  <c r="F58" i="53"/>
  <c r="F56" i="53"/>
  <c r="F55" i="53"/>
  <c r="F50" i="53"/>
  <c r="F33" i="53"/>
  <c r="F30" i="53"/>
  <c r="F71" i="53" l="1"/>
  <c r="F138" i="53" s="1"/>
  <c r="F127" i="53"/>
  <c r="F143" i="53" s="1"/>
  <c r="F112" i="53"/>
  <c r="F142" i="53" s="1"/>
  <c r="F19" i="53" l="1"/>
  <c r="F21" i="53" l="1"/>
  <c r="F23" i="53" l="1"/>
  <c r="F136" i="53" s="1"/>
  <c r="F28" i="53" l="1"/>
  <c r="F45" i="53" l="1"/>
  <c r="F137" i="53" l="1"/>
  <c r="F146" i="53" l="1"/>
  <c r="F148" i="53" s="1"/>
</calcChain>
</file>

<file path=xl/sharedStrings.xml><?xml version="1.0" encoding="utf-8"?>
<sst xmlns="http://schemas.openxmlformats.org/spreadsheetml/2006/main" count="168" uniqueCount="138">
  <si>
    <t>RB</t>
  </si>
  <si>
    <t>OPIS STAVKE</t>
  </si>
  <si>
    <t>VRSTA RADOVA</t>
  </si>
  <si>
    <t>količina</t>
  </si>
  <si>
    <t>jed.   mjera</t>
  </si>
  <si>
    <t>PDV 25 %</t>
  </si>
  <si>
    <t>kpl.</t>
  </si>
  <si>
    <t>1.1.</t>
  </si>
  <si>
    <t>1.2.</t>
  </si>
  <si>
    <t>UKUPNO GRAĐEVINSKI I OBRTNIČI RADOVI</t>
  </si>
  <si>
    <t>SVEUKUPNO GRAĐEVINSKI I OBRTNIČKI RADOVI</t>
  </si>
  <si>
    <t>1.1. PRIPREMNI RADOVI</t>
  </si>
  <si>
    <t>1.1.1</t>
  </si>
  <si>
    <t>Stavkom je obuhvaćeno održavanje svega navedenog tijekom građenja u uklanjanje nakon završetka radova. Izvođač daje jedinstvenu cijenu, uvidom u projektnu dokumantaciju i obilaskom lokacije izvođenja.</t>
  </si>
  <si>
    <t>Obračun po kompletu za cijelo gradilište</t>
  </si>
  <si>
    <t>UKUPNO PRIPREMNI RADOVI</t>
  </si>
  <si>
    <r>
      <t xml:space="preserve">Periodično i završno čišćenje gradilišta, </t>
    </r>
    <r>
      <rPr>
        <sz val="10"/>
        <rFont val="Arial"/>
        <family val="2"/>
        <charset val="238"/>
      </rPr>
      <t>od ostataka građevinskog i demontiranog materijala.</t>
    </r>
  </si>
  <si>
    <t>1.2.1</t>
  </si>
  <si>
    <t>1.2.3</t>
  </si>
  <si>
    <t>kpl</t>
  </si>
  <si>
    <t>1.2.6</t>
  </si>
  <si>
    <t>1.</t>
  </si>
  <si>
    <t>REKAPITULACIJA GRAĐEVINSKO-OBRTNIČKIH RADOVA</t>
  </si>
  <si>
    <r>
      <t xml:space="preserve">cijena </t>
    </r>
    <r>
      <rPr>
        <sz val="8"/>
        <rFont val="Arial"/>
        <family val="2"/>
        <charset val="238"/>
      </rPr>
      <t>€/jedinica</t>
    </r>
  </si>
  <si>
    <t xml:space="preserve">  ukupno
 €</t>
  </si>
  <si>
    <t>IZNOS (€)</t>
  </si>
  <si>
    <t xml:space="preserve">Zahvat: </t>
  </si>
  <si>
    <r>
      <t>m</t>
    </r>
    <r>
      <rPr>
        <vertAlign val="superscript"/>
        <sz val="10"/>
        <rFont val="Arial"/>
        <family val="2"/>
        <charset val="238"/>
      </rPr>
      <t>2</t>
    </r>
  </si>
  <si>
    <t>kom</t>
  </si>
  <si>
    <t>1.2. DEMONTAŽE I RUŠENJA</t>
  </si>
  <si>
    <t>UKUPNO DEMONTAŽE I RUŠENJA</t>
  </si>
  <si>
    <t>1. GRAĐEVINSKI  I OBRTNIČKI RADOVI</t>
  </si>
  <si>
    <r>
      <t>m</t>
    </r>
    <r>
      <rPr>
        <vertAlign val="superscript"/>
        <sz val="10"/>
        <rFont val="Arial"/>
        <family val="2"/>
        <charset val="238"/>
      </rPr>
      <t>1</t>
    </r>
  </si>
  <si>
    <t>1.3.1</t>
  </si>
  <si>
    <t>GRAĐEVINSKO-OBRTNIČKI  RADOVI</t>
  </si>
  <si>
    <t>1.3.</t>
  </si>
  <si>
    <t>DEMONTAŽE I RUŠENJA</t>
  </si>
  <si>
    <t>1.4.</t>
  </si>
  <si>
    <t>1.3.2</t>
  </si>
  <si>
    <t>1.3.3</t>
  </si>
  <si>
    <t>1.3.4</t>
  </si>
  <si>
    <t>1.3.5</t>
  </si>
  <si>
    <t>1.3.6</t>
  </si>
  <si>
    <t>1.4. GIPSKARTONSKI RADOVI</t>
  </si>
  <si>
    <t>UKUPNO GIPSKARTONSKI RADOVI</t>
  </si>
  <si>
    <t>UKUPNO KERAMIČARSKI RADOVI</t>
  </si>
  <si>
    <t>GIPSKARTONSKI RADOVI</t>
  </si>
  <si>
    <t>1.5.</t>
  </si>
  <si>
    <t>KERAMIČARSKI RADOVI</t>
  </si>
  <si>
    <t>SOBOSLIKARSKI RADOVI</t>
  </si>
  <si>
    <t>1.7.1</t>
  </si>
  <si>
    <t>1.6.1</t>
  </si>
  <si>
    <t>Napomena: Prije ugradnje proizvoda uzorke kompletno s potrebnim atestima i tehničkim podacima dostaviti investitoru na uvid i odobrenje.</t>
  </si>
  <si>
    <t>a) zidne keramičke pločice</t>
  </si>
  <si>
    <t>b) demontaža zidnih keramičkih pločica</t>
  </si>
  <si>
    <t>1.7.</t>
  </si>
  <si>
    <t>PODOPOLAGAČKI RADOVI</t>
  </si>
  <si>
    <t>1.4.1</t>
  </si>
  <si>
    <t>1.4.2</t>
  </si>
  <si>
    <t>1.4.3</t>
  </si>
  <si>
    <r>
      <t>m</t>
    </r>
    <r>
      <rPr>
        <sz val="10"/>
        <rFont val="Calibri"/>
        <family val="2"/>
      </rPr>
      <t>²</t>
    </r>
  </si>
  <si>
    <t>Pažljiva Demontaža umivaonika sa slavinom i sifonom zbog izmicanja i ponovne montaže istih</t>
  </si>
  <si>
    <t>dobava i montaža parapetnih kanala, 30 cm od poda, na unutarnji zid upravljačkog pulta dijaskopskog RTG uređaja</t>
  </si>
  <si>
    <t>parapetni PVC kanal</t>
  </si>
  <si>
    <t xml:space="preserve"> PVC kanalica15cm/6</t>
  </si>
  <si>
    <t>Dobava i montaža AT tipkala za brzi isklop uređaja, na visini 180 cm</t>
  </si>
  <si>
    <t>1.3.7</t>
  </si>
  <si>
    <t>Dobava i ugradnja LED panela 40W, umjesto postojeće FC rasvijete</t>
  </si>
  <si>
    <t>1.3.8</t>
  </si>
  <si>
    <t>Zaštita zidova sa gipskartonskim pločama sa ugrađenim olovom debljine 1,5mm, do visine 285 cm, spojeve zaštititi olovnom trakom debljine 1,5 mm</t>
  </si>
  <si>
    <t>1.5.1</t>
  </si>
  <si>
    <t>1.2.7</t>
  </si>
  <si>
    <t>Skidanje dotrajalog PVC poda te zbrinjavanje</t>
  </si>
  <si>
    <t>1.2.8</t>
  </si>
  <si>
    <t>Izrada podnih kanala za potrebe povezivanja uređaja sa pultom. Kanali se izrađuju od aluminijskog lima debljine 5mm, dimenzija 20x10 cm, sa poklopcima od istog materijala, montirani ravno sa podom.</t>
  </si>
  <si>
    <t>1.7. KERAMIČARSKI RADOVI</t>
  </si>
  <si>
    <t>1.8.1</t>
  </si>
  <si>
    <t>1.8.2</t>
  </si>
  <si>
    <t>1.8.</t>
  </si>
  <si>
    <t>1.6..</t>
  </si>
  <si>
    <t>BRAVARSKI RADOVI</t>
  </si>
  <si>
    <t>1.5.2</t>
  </si>
  <si>
    <t>1.5.3</t>
  </si>
  <si>
    <t>Izrada  limenih pločica36x27 mm, sa navojem za M10 vijak. Sve prema uputama za izradu konstrukcije stropnog stativa</t>
  </si>
  <si>
    <r>
      <rPr>
        <b/>
        <sz val="10"/>
        <rFont val="Arial"/>
        <family val="2"/>
        <charset val="238"/>
      </rPr>
      <t>Tehnička priprema gradilišta za rad na zaštiti prostorije od ionskog zračenja,</t>
    </r>
    <r>
      <rPr>
        <sz val="10"/>
        <rFont val="Arial"/>
        <family val="2"/>
        <charset val="238"/>
      </rPr>
      <t xml:space="preserve"> Odnosi se na obilazak prostora i upoznavanjem sa zahvatima prije davanja ponude, dogovor o terminima izvođenja radova sa naručiteljem i nadzorom</t>
    </r>
  </si>
  <si>
    <t>Dobava i ugradnja signalnih, sigurnosnih led lampi iznad vrata, koje se pale prilikom snimanja</t>
  </si>
  <si>
    <t>1.3.9</t>
  </si>
  <si>
    <t xml:space="preserve">Dobava i montaža kabela PGP 5x16 mm2 za potrebe priključka novog dijaskopskog RTG uređaja. Kabel se montira od razvodnog ormara  do  dijaskopskog  RTG uređaj, kroz podne kanalice  </t>
  </si>
  <si>
    <t>dobava i montaža PGP kabela 5x1,5 mm2 u podne kanalice te povezivanje sa RTG uređajem.</t>
  </si>
  <si>
    <t>Dobava i spajanje priključnog kabela 5x25 mm2, od glavnog RO do RO uređaja. Kabel se ugrađuje kroz tavan objekta zaštićen sapa cijevima, uz dva stropna prodora</t>
  </si>
  <si>
    <t>Izrada gipskartonskog zida sa olovom1,5mm(kosi zid) i povečanje otvora za demontirano olovno staklo. U stavci predvidjeti izradu zida ,ugradnju olovnog stakla i demontiranih vrata, do potpune gotovosti</t>
  </si>
  <si>
    <t>1.4.4</t>
  </si>
  <si>
    <t>ZAMJENA POSTOJEĆEG RTG-a UREĐAJA</t>
  </si>
  <si>
    <t>1.1.2</t>
  </si>
  <si>
    <t>1.2.2</t>
  </si>
  <si>
    <t xml:space="preserve">Demontaža postojećih  zidnih keramičkih pločica </t>
  </si>
  <si>
    <t>1.2.4</t>
  </si>
  <si>
    <t>1.2.5</t>
  </si>
  <si>
    <t>Demontaža postojećih poklopaca podnih, instalacijskih kanala širine do 30 cm</t>
  </si>
  <si>
    <t>Rezanje podne glazure i štemanjeza potrebe instalacionih kanala, širine  do 30 cm,dubine do 15 cm. Zbrinjavanje i čišćenje.</t>
  </si>
  <si>
    <t>1.3. ZAVRŠNI RADOVI</t>
  </si>
  <si>
    <t>UKUPNO ZAVRŠNI RADOVI</t>
  </si>
  <si>
    <r>
      <t xml:space="preserve">Izvedba spuštenog stropa </t>
    </r>
    <r>
      <rPr>
        <sz val="10"/>
        <rFont val="Arial"/>
        <family val="2"/>
        <charset val="238"/>
      </rPr>
      <t xml:space="preserve">. Izvedba na dvostrukoj podkonstrukciji iz CD profila kao sistem KNAUF D 112, gipskartonske ploče dvostruko postavljene d=2x12.5 mm.
- obloga d= 2 x 12,5mm
- postava na ovješenu metalnu potkonstrukciju od UD / CD profila, na stropu moraju biti vidljivi doljni djelovi čeličnih C profila u ravnini stropa, učvršćenih na stropnu AB ploču
</t>
    </r>
  </si>
  <si>
    <t>Ddobava i montaža kabela PGP 3x1,5mm, za potrebe spajanja tipkala sa upravljačkim ormarom i za potrebe rasvjete. Ustavci predvidjeti sav rad na spajanju tipkala sa upravljačkim ormarom i spajanje rasvjete</t>
  </si>
  <si>
    <t>Dobava i montaža EAT tipkala za uklop i isklop uređaja, na visini 160 cm</t>
  </si>
  <si>
    <t xml:space="preserve">Izrada nove, podžbukne, instalacije tople i hladne vode, odvodnje za potrebe postojećeg umivaonika. U stavci predvidjeti 6m pvc cijevi 1/2", 2m PVC cijevi fi 50 mm za odvodnju, dva ventila 1 /2"sa ukrasnom kapom, montaža postojće slavine, umivaonika i sifona. U stavci predvidjeti kompletan rad, zasijecanje i štemanje zida, zidarski popravak nakon ugradnje cijevi, završno čišćenje, do potpune gotovosti  </t>
  </si>
  <si>
    <t>1.5. BRAVARSKI RADOVI</t>
  </si>
  <si>
    <t>Dobava i postava elektrostatskog PVC poda uz ravnanje podloge nivelir masom, ljepljenje i varenje spojeva, po rubovima montaža podholkera i holkera visine 10 cm. Odabir boje po naručitelju.</t>
  </si>
  <si>
    <t>Dobava i montaža čeličnih C profila dimenzija 50x50x4 mm, dužine 2,5 m.Otvor na C profilu 11 do 12 mm, za vijak M10 mm. Sve prema uputama za izradu kompletne konstrukcije stropnog stativa.</t>
  </si>
  <si>
    <t>1.6. PODOPOLAGAČKI RADOVI</t>
  </si>
  <si>
    <t>UKUPNO PODOPOLAGAČKI RADOVI</t>
  </si>
  <si>
    <t>1.8. SOBOSLIKARSKI I ZAVRŠNI RADOVI</t>
  </si>
  <si>
    <t>Uklanjanje postojeće žbuke.</t>
  </si>
  <si>
    <t>Uklanjanje postojećih zavjesa i montaža nakon stavljanja spuštenog stropa.</t>
  </si>
  <si>
    <r>
      <t>Zidne keramičke pločice - unutarnje.</t>
    </r>
    <r>
      <rPr>
        <sz val="10"/>
        <rFont val="Arial"/>
        <family val="2"/>
        <charset val="238"/>
      </rPr>
      <t xml:space="preserve"> Popločavanje unutarnjeg zida   keramičkim pločicama, od gotovog poda i postavljanje rubnih aluminijskih lajsni na svim oštrim bridovima. Veličina pločica do 20×40 cm, debljine 0,9 cm, Visina polaganja pločica 1,5 m . Postava reški na rešku i to ljepljenjem ljepilom netopivim u vodi, te kitanjem reški specijalnim kitom, širina fuge 2 mm. U cijenu uključen sav potreban materijal (ljepilo, masa za fugiranje, PVC lajsna) s radom, rezanjem pločica, fugiranjem, postavom lajsni. 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postavljene površine.</t>
    </r>
  </si>
  <si>
    <t>1.8.3</t>
  </si>
  <si>
    <t>Pažljiva demontaža GK zida sa olovom ,  olovnim staklom i vratima te mogućnost korištenja demontiranog za ponovnu ugradnju na postojeće zidove.</t>
  </si>
  <si>
    <t>UKUPNO SOBOSLIKARSKi I ZAVRŠNI RADOVI</t>
  </si>
  <si>
    <r>
      <t>Zidarski popravci prethodno izvedenih šliceva i prodora, nakon postavljanja vodovodnih i odvodnih cijevi. Popravke izvesti cementnim morton 1:2. U stavku je uračunat sav potreban rad, materijal,  i pomoćni materijal, sve do potpune funkcionalnosti.</t>
    </r>
    <r>
      <rPr>
        <sz val="10"/>
        <color theme="1"/>
        <rFont val="Arial"/>
        <family val="2"/>
        <charset val="238"/>
      </rPr>
      <t xml:space="preserve"> Obračun po m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  <charset val="238"/>
      </rPr>
      <t xml:space="preserve">. </t>
    </r>
  </si>
  <si>
    <r>
      <t>Popravak špaleta oko vrata. Pod popravkom špaleta se podrazumijeva izravnanje oštećenja špaleta nakon demontiranja vrata, vapneno cementnom žbukom ili GK pločama. Širina špalete je do 30 cm. U stavku je uračunat sav potreban rad, materijal,  i pomoćni materijal, sve do potpune funkcionalnosti. Obračun po m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zidarski obrađene špalete. </t>
    </r>
  </si>
  <si>
    <t>ZAVRŠNI RADOVI</t>
  </si>
  <si>
    <t>UKUPNO BRAVARSKI RADOVI</t>
  </si>
  <si>
    <t>1.2.9</t>
  </si>
  <si>
    <t>m2</t>
  </si>
  <si>
    <t xml:space="preserve">rezanje podne glazure i štemanje do dubine 8cm.Betoniranje                                                                                                                                                                                                                                                                                                                                                                                                                                      betonom C20/25                                                                        m2      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</si>
  <si>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Izrada otvora u postjećem gips kartonskom zidu                                                                                                  te montaža demontiranih vrata</t>
  </si>
  <si>
    <t>U  ___________________, _____________ 2025. godine</t>
  </si>
  <si>
    <t>M.P.</t>
  </si>
  <si>
    <t>___________________________________</t>
  </si>
  <si>
    <t>a) gletanje spojeva gipskartonskih zidova</t>
  </si>
  <si>
    <t>b) gletanje spojeva gipksartonskih stropova</t>
  </si>
  <si>
    <r>
      <t>Gletanje spojeva prethodno montiranih gipskartonskih  stropova</t>
    </r>
    <r>
      <rPr>
        <b/>
        <sz val="10"/>
        <rFont val="Arial"/>
        <family val="2"/>
      </rPr>
      <t>.</t>
    </r>
    <r>
      <rPr>
        <sz val="10"/>
        <rFont val="Arial"/>
        <family val="2"/>
        <charset val="238"/>
      </rPr>
      <t xml:space="preserve"> Gletanje svih unutarnjih gipkartonskigh površina zidova  masom za unutarnje gletanje. Gletanje (2x) izvesti masom za gletanje – izravnavanje, uključivo kutni profili, mrežice na prelazu spojeva različitih materijala. Stavka podrazumijeva dobavu, nabavu i ugradnju svog materijala, sav rad i sredstva za rad. Radna skela uračunata je u jediničnu cijenu. Visina zidova 285 cm. Obračun po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obrađene površine, obrušene, pripremne za bojanje.</t>
    </r>
  </si>
  <si>
    <t>(potpis)</t>
  </si>
  <si>
    <t>NEUROPSIHIJATRIJSKA BOLNICA</t>
  </si>
  <si>
    <t>DR IVAN BARBOT POPOVAČA</t>
  </si>
  <si>
    <t>Ev. Broj: 33/25</t>
  </si>
  <si>
    <t>TROŠKOVNIK</t>
  </si>
  <si>
    <t>GRAĐEVINSKI RADOVI NA UREĐANJU PROSTORA RTG-a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</si>
</sst>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n-41A];[Red]\-#,##0.00\ [$kn-41A]"/>
  </numFmts>
  <fonts count="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Helv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color theme="1"/>
      <name val="Arial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sz val="10.5"/>
      <name val="Calibri"/>
      <family val="2"/>
      <charset val="238"/>
    </font>
    <font>
      <sz val="11"/>
      <name val="Bookman Old Style"/>
      <family val="1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rgb="FFFF0000"/>
      <name val="Arial CE"/>
      <charset val="238"/>
    </font>
    <font>
      <sz val="12"/>
      <name val="HRHelvetica"/>
      <charset val="1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i/>
      <sz val="9"/>
      <name val="Arial"/>
      <family val="2"/>
      <charset val="238"/>
    </font>
    <font>
      <sz val="10"/>
      <name val="Calibri"/>
      <family val="2"/>
    </font>
    <font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7">
    <xf numFmtId="0" fontId="0" fillId="0" borderId="0"/>
    <xf numFmtId="0" fontId="20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20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1" fillId="0" borderId="0"/>
    <xf numFmtId="0" fontId="19" fillId="0" borderId="0"/>
    <xf numFmtId="164" fontId="19" fillId="0" borderId="0"/>
    <xf numFmtId="0" fontId="20" fillId="0" borderId="0"/>
    <xf numFmtId="0" fontId="20" fillId="0" borderId="0"/>
    <xf numFmtId="0" fontId="15" fillId="0" borderId="0"/>
    <xf numFmtId="0" fontId="26" fillId="0" borderId="0"/>
    <xf numFmtId="0" fontId="25" fillId="0" borderId="0"/>
    <xf numFmtId="0" fontId="14" fillId="0" borderId="0"/>
    <xf numFmtId="0" fontId="33" fillId="2" borderId="0" applyNumberFormat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20" fillId="0" borderId="0"/>
    <xf numFmtId="0" fontId="34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36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3" fillId="0" borderId="0"/>
    <xf numFmtId="49" fontId="42" fillId="0" borderId="0">
      <alignment horizontal="justify" vertical="distributed" wrapText="1"/>
    </xf>
    <xf numFmtId="0" fontId="42" fillId="0" borderId="0">
      <alignment horizontal="left" vertical="distributed" wrapText="1" inden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0" fillId="0" borderId="0"/>
    <xf numFmtId="0" fontId="1" fillId="0" borderId="0"/>
  </cellStyleXfs>
  <cellXfs count="127">
    <xf numFmtId="0" fontId="0" fillId="0" borderId="0" xfId="0"/>
    <xf numFmtId="0" fontId="28" fillId="0" borderId="4" xfId="1" applyFont="1" applyBorder="1" applyAlignment="1">
      <alignment horizontal="center" vertical="center" wrapText="1"/>
    </xf>
    <xf numFmtId="0" fontId="20" fillId="0" borderId="0" xfId="1"/>
    <xf numFmtId="0" fontId="22" fillId="0" borderId="1" xfId="1" applyFont="1" applyBorder="1" applyAlignment="1">
      <alignment vertical="center" wrapText="1"/>
    </xf>
    <xf numFmtId="0" fontId="28" fillId="0" borderId="1" xfId="1" applyFont="1" applyBorder="1" applyAlignment="1">
      <alignment horizontal="center" vertical="center" wrapText="1" shrinkToFit="1"/>
    </xf>
    <xf numFmtId="0" fontId="28" fillId="0" borderId="2" xfId="1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top"/>
    </xf>
    <xf numFmtId="0" fontId="20" fillId="0" borderId="0" xfId="1" applyAlignment="1">
      <alignment horizontal="center" vertical="top"/>
    </xf>
    <xf numFmtId="4" fontId="20" fillId="0" borderId="0" xfId="1" applyNumberFormat="1" applyAlignment="1">
      <alignment horizontal="center" vertical="top"/>
    </xf>
    <xf numFmtId="0" fontId="20" fillId="0" borderId="0" xfId="1" applyAlignment="1">
      <alignment horizontal="center" vertical="top" wrapText="1"/>
    </xf>
    <xf numFmtId="0" fontId="0" fillId="0" borderId="0" xfId="1" applyFont="1" applyAlignment="1">
      <alignment horizontal="justify" vertical="top" wrapText="1"/>
    </xf>
    <xf numFmtId="0" fontId="22" fillId="0" borderId="0" xfId="1" applyFont="1" applyAlignment="1">
      <alignment vertical="top"/>
    </xf>
    <xf numFmtId="0" fontId="22" fillId="0" borderId="0" xfId="1" applyFont="1" applyAlignment="1">
      <alignment horizontal="center" vertical="top"/>
    </xf>
    <xf numFmtId="0" fontId="24" fillId="0" borderId="0" xfId="1" applyFont="1" applyAlignment="1">
      <alignment vertical="top"/>
    </xf>
    <xf numFmtId="4" fontId="20" fillId="0" borderId="0" xfId="0" applyNumberFormat="1" applyFont="1" applyAlignment="1">
      <alignment horizontal="center" vertical="top" wrapText="1"/>
    </xf>
    <xf numFmtId="0" fontId="22" fillId="0" borderId="0" xfId="1" applyFont="1" applyAlignment="1">
      <alignment vertical="top" wrapText="1"/>
    </xf>
    <xf numFmtId="0" fontId="22" fillId="0" borderId="0" xfId="1" applyFont="1" applyAlignment="1">
      <alignment horizontal="center" wrapText="1"/>
    </xf>
    <xf numFmtId="0" fontId="20" fillId="0" borderId="0" xfId="1" applyAlignment="1">
      <alignment horizontal="center"/>
    </xf>
    <xf numFmtId="0" fontId="20" fillId="0" borderId="0" xfId="1" applyAlignment="1">
      <alignment horizontal="justify" vertical="top" wrapText="1"/>
    </xf>
    <xf numFmtId="0" fontId="20" fillId="0" borderId="0" xfId="1" applyAlignment="1">
      <alignment vertical="top"/>
    </xf>
    <xf numFmtId="1" fontId="20" fillId="0" borderId="0" xfId="1" applyNumberFormat="1" applyAlignment="1">
      <alignment horizontal="center" vertical="top" wrapText="1"/>
    </xf>
    <xf numFmtId="0" fontId="22" fillId="0" borderId="8" xfId="1" applyFont="1" applyBorder="1" applyAlignment="1">
      <alignment vertical="top" wrapText="1"/>
    </xf>
    <xf numFmtId="0" fontId="22" fillId="0" borderId="8" xfId="1" applyFont="1" applyBorder="1" applyAlignment="1">
      <alignment horizontal="center" wrapText="1"/>
    </xf>
    <xf numFmtId="0" fontId="20" fillId="0" borderId="8" xfId="1" applyBorder="1" applyAlignment="1">
      <alignment horizontal="center"/>
    </xf>
    <xf numFmtId="4" fontId="20" fillId="0" borderId="0" xfId="1" applyNumberFormat="1" applyAlignment="1">
      <alignment horizontal="center"/>
    </xf>
    <xf numFmtId="0" fontId="20" fillId="0" borderId="6" xfId="1" applyBorder="1" applyAlignment="1">
      <alignment vertical="top"/>
    </xf>
    <xf numFmtId="0" fontId="20" fillId="0" borderId="6" xfId="1" applyBorder="1" applyAlignment="1">
      <alignment horizontal="center" vertical="top"/>
    </xf>
    <xf numFmtId="2" fontId="20" fillId="0" borderId="0" xfId="1" applyNumberFormat="1" applyAlignment="1">
      <alignment vertical="top"/>
    </xf>
    <xf numFmtId="0" fontId="20" fillId="0" borderId="0" xfId="21" applyFont="1" applyAlignment="1">
      <alignment vertical="top"/>
    </xf>
    <xf numFmtId="49" fontId="20" fillId="0" borderId="0" xfId="1" applyNumberFormat="1" applyAlignment="1">
      <alignment horizontal="center" vertical="top"/>
    </xf>
    <xf numFmtId="49" fontId="22" fillId="0" borderId="3" xfId="1" applyNumberFormat="1" applyFont="1" applyBorder="1" applyAlignment="1">
      <alignment horizontal="center" vertical="center"/>
    </xf>
    <xf numFmtId="49" fontId="20" fillId="0" borderId="0" xfId="1" applyNumberFormat="1" applyAlignment="1">
      <alignment horizontal="center"/>
    </xf>
    <xf numFmtId="49" fontId="40" fillId="0" borderId="0" xfId="1" applyNumberFormat="1" applyFont="1" applyAlignment="1">
      <alignment horizontal="center"/>
    </xf>
    <xf numFmtId="49" fontId="29" fillId="0" borderId="0" xfId="1" applyNumberFormat="1" applyFont="1" applyAlignment="1">
      <alignment horizontal="left" vertical="top"/>
    </xf>
    <xf numFmtId="49" fontId="30" fillId="0" borderId="0" xfId="1" applyNumberFormat="1" applyFont="1" applyAlignment="1">
      <alignment horizontal="left" vertical="top"/>
    </xf>
    <xf numFmtId="49" fontId="20" fillId="0" borderId="0" xfId="0" applyNumberFormat="1" applyFont="1" applyAlignment="1">
      <alignment horizontal="center" vertical="top"/>
    </xf>
    <xf numFmtId="49" fontId="20" fillId="0" borderId="7" xfId="1" applyNumberFormat="1" applyBorder="1" applyAlignment="1">
      <alignment horizontal="center" vertical="top"/>
    </xf>
    <xf numFmtId="49" fontId="20" fillId="0" borderId="0" xfId="1" applyNumberFormat="1" applyAlignment="1">
      <alignment horizontal="center" vertical="top" wrapText="1"/>
    </xf>
    <xf numFmtId="49" fontId="20" fillId="0" borderId="6" xfId="1" applyNumberFormat="1" applyBorder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41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0" fillId="0" borderId="0" xfId="1" applyFont="1" applyAlignment="1">
      <alignment horizontal="center" vertical="top" wrapText="1"/>
    </xf>
    <xf numFmtId="4" fontId="0" fillId="0" borderId="0" xfId="0" applyNumberFormat="1" applyAlignment="1">
      <alignment horizontal="center" vertical="top" wrapText="1"/>
    </xf>
    <xf numFmtId="0" fontId="22" fillId="0" borderId="0" xfId="0" applyFont="1" applyAlignment="1">
      <alignment horizontal="justify" vertical="top"/>
    </xf>
    <xf numFmtId="4" fontId="31" fillId="0" borderId="0" xfId="1" applyNumberFormat="1" applyFont="1" applyAlignment="1">
      <alignment horizontal="center" vertical="top"/>
    </xf>
    <xf numFmtId="0" fontId="0" fillId="0" borderId="0" xfId="0" applyAlignment="1">
      <alignment horizontal="justify" vertical="top" wrapText="1"/>
    </xf>
    <xf numFmtId="4" fontId="20" fillId="0" borderId="0" xfId="1" applyNumberFormat="1" applyAlignment="1">
      <alignment horizontal="center" vertical="top" wrapText="1"/>
    </xf>
    <xf numFmtId="4" fontId="28" fillId="0" borderId="4" xfId="1" applyNumberFormat="1" applyFont="1" applyBorder="1" applyAlignment="1">
      <alignment horizontal="center" vertical="center" wrapText="1"/>
    </xf>
    <xf numFmtId="4" fontId="20" fillId="0" borderId="8" xfId="1" applyNumberFormat="1" applyBorder="1" applyAlignment="1">
      <alignment horizontal="center"/>
    </xf>
    <xf numFmtId="4" fontId="31" fillId="0" borderId="0" xfId="1" applyNumberFormat="1" applyFont="1" applyAlignment="1">
      <alignment horizontal="center" vertical="top" wrapText="1"/>
    </xf>
    <xf numFmtId="49" fontId="31" fillId="0" borderId="0" xfId="0" applyNumberFormat="1" applyFont="1" applyAlignment="1">
      <alignment horizontal="right" vertical="top"/>
    </xf>
    <xf numFmtId="0" fontId="31" fillId="0" borderId="0" xfId="1" applyFont="1" applyAlignment="1">
      <alignment horizontal="center" vertical="top" wrapText="1"/>
    </xf>
    <xf numFmtId="0" fontId="0" fillId="0" borderId="0" xfId="21" applyFont="1" applyAlignment="1">
      <alignment vertical="top" wrapText="1"/>
    </xf>
    <xf numFmtId="0" fontId="20" fillId="0" borderId="10" xfId="1" applyBorder="1" applyAlignment="1">
      <alignment vertical="top"/>
    </xf>
    <xf numFmtId="0" fontId="20" fillId="0" borderId="10" xfId="1" applyBorder="1" applyAlignment="1">
      <alignment horizontal="center" vertical="top"/>
    </xf>
    <xf numFmtId="49" fontId="20" fillId="0" borderId="0" xfId="1" applyNumberFormat="1" applyAlignment="1">
      <alignment horizontal="right" vertical="top"/>
    </xf>
    <xf numFmtId="49" fontId="0" fillId="0" borderId="0" xfId="1" applyNumberFormat="1" applyFont="1" applyAlignment="1">
      <alignment horizontal="right" vertical="top"/>
    </xf>
    <xf numFmtId="49" fontId="22" fillId="0" borderId="10" xfId="1" applyNumberFormat="1" applyFont="1" applyBorder="1" applyAlignment="1">
      <alignment horizontal="right" vertical="top"/>
    </xf>
    <xf numFmtId="0" fontId="22" fillId="0" borderId="10" xfId="1" applyFont="1" applyBorder="1" applyAlignment="1">
      <alignment vertical="top"/>
    </xf>
    <xf numFmtId="0" fontId="39" fillId="0" borderId="0" xfId="1" applyFont="1" applyAlignment="1">
      <alignment vertical="top"/>
    </xf>
    <xf numFmtId="0" fontId="30" fillId="0" borderId="0" xfId="1" applyFont="1" applyAlignment="1">
      <alignment vertical="top"/>
    </xf>
    <xf numFmtId="0" fontId="20" fillId="0" borderId="0" xfId="1" applyAlignment="1">
      <alignment vertical="center"/>
    </xf>
    <xf numFmtId="49" fontId="20" fillId="0" borderId="10" xfId="1" applyNumberFormat="1" applyBorder="1" applyAlignment="1">
      <alignment horizontal="center" vertical="top"/>
    </xf>
    <xf numFmtId="0" fontId="22" fillId="0" borderId="10" xfId="1" applyFont="1" applyBorder="1" applyAlignment="1">
      <alignment horizontal="center" vertical="top"/>
    </xf>
    <xf numFmtId="0" fontId="38" fillId="0" borderId="0" xfId="20" applyFont="1" applyAlignment="1">
      <alignment horizontal="center" vertical="top"/>
    </xf>
    <xf numFmtId="0" fontId="0" fillId="0" borderId="0" xfId="1" applyFont="1"/>
    <xf numFmtId="2" fontId="43" fillId="0" borderId="0" xfId="61" applyNumberFormat="1" applyFont="1" applyAlignment="1">
      <alignment horizontal="left" vertical="top"/>
    </xf>
    <xf numFmtId="49" fontId="46" fillId="0" borderId="0" xfId="61" applyNumberFormat="1" applyFont="1" applyAlignment="1">
      <alignment horizontal="left" vertical="top" wrapText="1"/>
    </xf>
    <xf numFmtId="0" fontId="44" fillId="0" borderId="0" xfId="61" applyFont="1"/>
    <xf numFmtId="0" fontId="17" fillId="0" borderId="0" xfId="0" applyFont="1" applyAlignment="1">
      <alignment vertical="top" wrapText="1"/>
    </xf>
    <xf numFmtId="0" fontId="38" fillId="0" borderId="0" xfId="0" applyFont="1" applyAlignment="1">
      <alignment horizontal="justify" vertical="top"/>
    </xf>
    <xf numFmtId="49" fontId="38" fillId="0" borderId="0" xfId="1" applyNumberFormat="1" applyFont="1" applyAlignment="1">
      <alignment horizontal="right" vertical="top"/>
    </xf>
    <xf numFmtId="49" fontId="38" fillId="0" borderId="0" xfId="0" applyNumberFormat="1" applyFont="1" applyAlignment="1">
      <alignment horizontal="right" vertical="top"/>
    </xf>
    <xf numFmtId="0" fontId="0" fillId="0" borderId="0" xfId="1" applyFont="1" applyAlignment="1">
      <alignment horizontal="center" vertical="top"/>
    </xf>
    <xf numFmtId="2" fontId="43" fillId="0" borderId="0" xfId="61" applyNumberFormat="1" applyFont="1" applyAlignment="1">
      <alignment horizontal="center" vertical="top"/>
    </xf>
    <xf numFmtId="4" fontId="22" fillId="0" borderId="10" xfId="1" applyNumberFormat="1" applyFont="1" applyBorder="1" applyAlignment="1">
      <alignment horizontal="center" vertical="top"/>
    </xf>
    <xf numFmtId="4" fontId="20" fillId="0" borderId="10" xfId="1" applyNumberFormat="1" applyBorder="1" applyAlignment="1">
      <alignment horizontal="center" vertical="top"/>
    </xf>
    <xf numFmtId="4" fontId="22" fillId="0" borderId="0" xfId="1" applyNumberFormat="1" applyFont="1" applyAlignment="1">
      <alignment horizontal="center" vertical="top"/>
    </xf>
    <xf numFmtId="4" fontId="20" fillId="0" borderId="6" xfId="1" applyNumberFormat="1" applyBorder="1" applyAlignment="1">
      <alignment horizontal="center" vertical="top"/>
    </xf>
    <xf numFmtId="4" fontId="43" fillId="0" borderId="0" xfId="61" applyNumberFormat="1" applyFont="1" applyAlignment="1">
      <alignment horizontal="center" vertical="top"/>
    </xf>
    <xf numFmtId="4" fontId="22" fillId="0" borderId="8" xfId="1" applyNumberFormat="1" applyFont="1" applyBorder="1" applyAlignment="1">
      <alignment horizontal="center"/>
    </xf>
    <xf numFmtId="4" fontId="22" fillId="0" borderId="0" xfId="1" applyNumberFormat="1" applyFont="1" applyAlignment="1">
      <alignment horizontal="center"/>
    </xf>
    <xf numFmtId="4" fontId="31" fillId="0" borderId="0" xfId="0" applyNumberFormat="1" applyFont="1" applyAlignment="1">
      <alignment horizontal="center" vertical="top" wrapText="1"/>
    </xf>
    <xf numFmtId="4" fontId="20" fillId="0" borderId="5" xfId="21" applyNumberFormat="1" applyFont="1" applyBorder="1" applyAlignment="1">
      <alignment horizontal="center" vertical="top"/>
    </xf>
    <xf numFmtId="4" fontId="20" fillId="0" borderId="0" xfId="21" applyNumberFormat="1" applyFont="1" applyAlignment="1">
      <alignment horizontal="center" vertical="top"/>
    </xf>
    <xf numFmtId="0" fontId="20" fillId="0" borderId="9" xfId="1" applyBorder="1" applyAlignment="1">
      <alignment horizontal="center" vertical="top"/>
    </xf>
    <xf numFmtId="4" fontId="24" fillId="0" borderId="0" xfId="1" applyNumberFormat="1" applyFont="1" applyAlignment="1">
      <alignment horizontal="center" vertical="top"/>
    </xf>
    <xf numFmtId="0" fontId="38" fillId="0" borderId="0" xfId="1" applyFont="1" applyAlignment="1">
      <alignment horizontal="justify" vertical="top" wrapText="1"/>
    </xf>
    <xf numFmtId="0" fontId="0" fillId="0" borderId="0" xfId="1" applyFont="1" applyAlignment="1">
      <alignment horizontal="right" vertical="top" wrapText="1"/>
    </xf>
    <xf numFmtId="0" fontId="17" fillId="0" borderId="0" xfId="1" applyFont="1" applyAlignment="1">
      <alignment horizontal="center" vertical="top" wrapText="1"/>
    </xf>
    <xf numFmtId="1" fontId="17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49" fontId="0" fillId="0" borderId="0" xfId="1" applyNumberFormat="1" applyFont="1" applyAlignment="1">
      <alignment horizontal="justify" vertical="top" wrapText="1"/>
    </xf>
    <xf numFmtId="49" fontId="38" fillId="0" borderId="0" xfId="1" applyNumberFormat="1" applyFont="1" applyAlignment="1">
      <alignment horizontal="justify" vertical="top" wrapText="1"/>
    </xf>
    <xf numFmtId="49" fontId="22" fillId="0" borderId="0" xfId="0" applyNumberFormat="1" applyFont="1" applyAlignment="1">
      <alignment horizontal="right" vertical="top"/>
    </xf>
    <xf numFmtId="0" fontId="48" fillId="0" borderId="0" xfId="0" applyFont="1" applyAlignment="1">
      <alignment horizontal="justify" vertical="top" wrapText="1"/>
    </xf>
    <xf numFmtId="0" fontId="48" fillId="0" borderId="0" xfId="0" applyFont="1" applyAlignment="1">
      <alignment horizontal="center" vertical="top" wrapText="1"/>
    </xf>
    <xf numFmtId="4" fontId="20" fillId="0" borderId="0" xfId="1" applyNumberFormat="1" applyAlignment="1">
      <alignment horizontal="right" vertical="top"/>
    </xf>
    <xf numFmtId="0" fontId="49" fillId="0" borderId="0" xfId="0" applyFont="1" applyAlignment="1">
      <alignment horizontal="justify" vertical="top"/>
    </xf>
    <xf numFmtId="0" fontId="50" fillId="0" borderId="0" xfId="0" applyFont="1" applyAlignment="1">
      <alignment horizontal="justify" vertical="top" wrapText="1"/>
    </xf>
    <xf numFmtId="0" fontId="0" fillId="0" borderId="0" xfId="0" applyAlignment="1">
      <alignment horizontal="center" vertical="top" wrapText="1"/>
    </xf>
    <xf numFmtId="4" fontId="0" fillId="0" borderId="0" xfId="1" applyNumberFormat="1" applyFont="1" applyAlignment="1">
      <alignment horizontal="center" vertical="top" wrapText="1"/>
    </xf>
    <xf numFmtId="4" fontId="0" fillId="0" borderId="0" xfId="1" applyNumberFormat="1" applyFont="1" applyAlignment="1">
      <alignment horizontal="center" vertical="top"/>
    </xf>
    <xf numFmtId="0" fontId="38" fillId="0" borderId="0" xfId="1" applyFont="1" applyAlignment="1">
      <alignment vertical="top" wrapText="1"/>
    </xf>
    <xf numFmtId="49" fontId="0" fillId="0" borderId="0" xfId="1" applyNumberFormat="1" applyFont="1" applyAlignment="1">
      <alignment horizontal="center" vertical="top"/>
    </xf>
    <xf numFmtId="0" fontId="52" fillId="0" borderId="0" xfId="0" applyFont="1" applyAlignment="1">
      <alignment horizontal="justify" vertical="top"/>
    </xf>
    <xf numFmtId="49" fontId="37" fillId="0" borderId="0" xfId="0" applyNumberFormat="1" applyFont="1" applyAlignment="1">
      <alignment horizontal="center" vertical="top"/>
    </xf>
    <xf numFmtId="0" fontId="49" fillId="0" borderId="0" xfId="0" applyFont="1" applyAlignment="1">
      <alignment horizontal="justify" vertical="top" wrapText="1"/>
    </xf>
    <xf numFmtId="0" fontId="38" fillId="0" borderId="0" xfId="0" applyFont="1" applyAlignment="1">
      <alignment horizontal="justify" vertical="top" wrapText="1"/>
    </xf>
    <xf numFmtId="49" fontId="37" fillId="0" borderId="0" xfId="1" applyNumberFormat="1" applyFont="1" applyAlignment="1">
      <alignment horizontal="center" vertical="top"/>
    </xf>
    <xf numFmtId="0" fontId="38" fillId="0" borderId="0" xfId="1" applyFont="1" applyAlignment="1">
      <alignment horizontal="center" vertical="top" wrapText="1"/>
    </xf>
    <xf numFmtId="49" fontId="0" fillId="0" borderId="0" xfId="0" applyNumberFormat="1" applyAlignment="1">
      <alignment horizontal="center"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center"/>
    </xf>
    <xf numFmtId="4" fontId="0" fillId="0" borderId="0" xfId="1" applyNumberFormat="1" applyFont="1" applyAlignment="1">
      <alignment horizontal="center"/>
    </xf>
    <xf numFmtId="0" fontId="45" fillId="0" borderId="0" xfId="0" applyFont="1" applyAlignment="1">
      <alignment horizontal="left" vertical="top" wrapText="1"/>
    </xf>
    <xf numFmtId="0" fontId="22" fillId="0" borderId="10" xfId="1" applyFont="1" applyBorder="1" applyAlignment="1">
      <alignment horizontal="center" vertical="top"/>
    </xf>
    <xf numFmtId="4" fontId="0" fillId="0" borderId="0" xfId="1" applyNumberFormat="1" applyFont="1" applyAlignment="1">
      <alignment horizontal="center"/>
    </xf>
    <xf numFmtId="4" fontId="20" fillId="0" borderId="0" xfId="1" applyNumberFormat="1" applyAlignment="1">
      <alignment horizontal="center"/>
    </xf>
    <xf numFmtId="0" fontId="54" fillId="0" borderId="0" xfId="0" applyFont="1" applyAlignment="1">
      <alignment vertical="top"/>
    </xf>
    <xf numFmtId="0" fontId="54" fillId="0" borderId="0" xfId="0" applyFont="1" applyAlignment="1">
      <alignment horizontal="left" vertical="top"/>
    </xf>
    <xf numFmtId="0" fontId="54" fillId="0" borderId="0" xfId="0" applyFont="1" applyAlignment="1">
      <alignment horizontal="left" vertical="top"/>
    </xf>
    <xf numFmtId="0" fontId="55" fillId="0" borderId="0" xfId="0" applyFont="1" applyAlignment="1">
      <alignment horizontal="center" vertical="center"/>
    </xf>
    <xf numFmtId="0" fontId="55" fillId="0" borderId="0" xfId="1" applyFont="1"/>
    <xf numFmtId="0" fontId="55" fillId="0" borderId="0" xfId="0" applyFont="1" applyAlignment="1">
      <alignment horizontal="center" vertical="top"/>
    </xf>
  </cellXfs>
  <cellStyles count="67">
    <cellStyle name="Excel Built-in Explanatory Text" xfId="64" xr:uid="{6BD23588-C65E-415F-8DC9-E66172BC081A}"/>
    <cellStyle name="Excel Built-in Normal" xfId="1" xr:uid="{00000000-0005-0000-0000-000001000000}"/>
    <cellStyle name="Excel Built-in Normal 2" xfId="24" xr:uid="{00000000-0005-0000-0000-000002000000}"/>
    <cellStyle name="Heading 1" xfId="2" xr:uid="{00000000-0005-0000-0000-000003000000}"/>
    <cellStyle name="Heading1 1" xfId="3" xr:uid="{00000000-0005-0000-0000-000004000000}"/>
    <cellStyle name="Neutralno 2" xfId="30" xr:uid="{00000000-0005-0000-0000-000005000000}"/>
    <cellStyle name="Normal 2" xfId="4" xr:uid="{00000000-0005-0000-0000-000007000000}"/>
    <cellStyle name="Normal 2 2" xfId="5" xr:uid="{00000000-0005-0000-0000-000008000000}"/>
    <cellStyle name="Normal 2 2 2" xfId="53" xr:uid="{00000000-0005-0000-0000-000009000000}"/>
    <cellStyle name="Normal 2 3" xfId="6" xr:uid="{00000000-0005-0000-0000-00000A000000}"/>
    <cellStyle name="Normal 2 4" xfId="7" xr:uid="{00000000-0005-0000-0000-00000B000000}"/>
    <cellStyle name="Normal 2 5" xfId="37" xr:uid="{00000000-0005-0000-0000-00000C000000}"/>
    <cellStyle name="Normal 20" xfId="43" xr:uid="{00000000-0005-0000-0000-00000D000000}"/>
    <cellStyle name="Normal 21" xfId="8" xr:uid="{00000000-0005-0000-0000-00000E000000}"/>
    <cellStyle name="Normal 22" xfId="9" xr:uid="{00000000-0005-0000-0000-00000F000000}"/>
    <cellStyle name="Normal 24" xfId="10" xr:uid="{00000000-0005-0000-0000-000010000000}"/>
    <cellStyle name="Normal 25" xfId="11" xr:uid="{00000000-0005-0000-0000-000011000000}"/>
    <cellStyle name="Normal 26" xfId="12" xr:uid="{00000000-0005-0000-0000-000012000000}"/>
    <cellStyle name="Normal 27" xfId="13" xr:uid="{00000000-0005-0000-0000-000013000000}"/>
    <cellStyle name="Normal 3" xfId="14" xr:uid="{00000000-0005-0000-0000-000014000000}"/>
    <cellStyle name="Normal 3 2" xfId="15" xr:uid="{00000000-0005-0000-0000-000015000000}"/>
    <cellStyle name="Normal 4" xfId="16" xr:uid="{00000000-0005-0000-0000-000016000000}"/>
    <cellStyle name="Normal 5" xfId="35" xr:uid="{00000000-0005-0000-0000-000017000000}"/>
    <cellStyle name="Normal 6 3" xfId="17" xr:uid="{00000000-0005-0000-0000-000018000000}"/>
    <cellStyle name="Normal 8 3" xfId="18" xr:uid="{00000000-0005-0000-0000-000019000000}"/>
    <cellStyle name="Normal 9 3" xfId="19" xr:uid="{00000000-0005-0000-0000-00001A000000}"/>
    <cellStyle name="Normalno" xfId="0" builtinId="0"/>
    <cellStyle name="Normalno 2" xfId="20" xr:uid="{00000000-0005-0000-0000-00001C000000}"/>
    <cellStyle name="Normalno 2 2" xfId="25" xr:uid="{00000000-0005-0000-0000-00001D000000}"/>
    <cellStyle name="Normalno 2 3 2" xfId="66" xr:uid="{31D19577-ACB6-44CB-9489-07C82AAB3807}"/>
    <cellStyle name="Normalno 3" xfId="21" xr:uid="{00000000-0005-0000-0000-00001E000000}"/>
    <cellStyle name="Normalno 4" xfId="26" xr:uid="{00000000-0005-0000-0000-00001F000000}"/>
    <cellStyle name="Normalno 4 10" xfId="48" xr:uid="{00000000-0005-0000-0000-000020000000}"/>
    <cellStyle name="Normalno 4 10 2" xfId="61" xr:uid="{57A499EC-2159-4309-A7B6-B7DE3F3A2E8A}"/>
    <cellStyle name="Normalno 4 11" xfId="51" xr:uid="{00000000-0005-0000-0000-000021000000}"/>
    <cellStyle name="Normalno 4 12" xfId="59" xr:uid="{30852D0A-2DFA-4B3E-8F88-A656F13CC87F}"/>
    <cellStyle name="Normalno 4 2" xfId="29" xr:uid="{00000000-0005-0000-0000-000022000000}"/>
    <cellStyle name="Normalno 4 2 2" xfId="32" xr:uid="{00000000-0005-0000-0000-000023000000}"/>
    <cellStyle name="Normalno 4 2 2 3" xfId="40" xr:uid="{00000000-0005-0000-0000-000024000000}"/>
    <cellStyle name="Normalno 4 2 3" xfId="39" xr:uid="{00000000-0005-0000-0000-000025000000}"/>
    <cellStyle name="Normalno 4 2 3 2" xfId="41" xr:uid="{00000000-0005-0000-0000-000026000000}"/>
    <cellStyle name="Normalno 4 2 3 3" xfId="50" xr:uid="{00000000-0005-0000-0000-000027000000}"/>
    <cellStyle name="Normalno 4 2 3 3 2" xfId="62" xr:uid="{5DBB3191-8468-4FAA-B456-2A517EC0DBC6}"/>
    <cellStyle name="Normalno 4 2 3 4" xfId="52" xr:uid="{00000000-0005-0000-0000-000028000000}"/>
    <cellStyle name="Normalno 4 2 4" xfId="49" xr:uid="{00000000-0005-0000-0000-000029000000}"/>
    <cellStyle name="Normalno 4 2 4 2" xfId="63" xr:uid="{0180ED39-D174-435D-B6E5-19ADD6108C54}"/>
    <cellStyle name="Normalno 4 2 5" xfId="60" xr:uid="{A3070677-8EA7-4497-A66F-2EC6A4F46684}"/>
    <cellStyle name="Normalno 4 3" xfId="31" xr:uid="{00000000-0005-0000-0000-00002A000000}"/>
    <cellStyle name="Normalno 4 4" xfId="33" xr:uid="{00000000-0005-0000-0000-00002B000000}"/>
    <cellStyle name="Normalno 4 4 2" xfId="47" xr:uid="{00000000-0005-0000-0000-00002C000000}"/>
    <cellStyle name="Normalno 4 5" xfId="34" xr:uid="{00000000-0005-0000-0000-00002D000000}"/>
    <cellStyle name="Normalno 4 6" xfId="38" xr:uid="{00000000-0005-0000-0000-00002E000000}"/>
    <cellStyle name="Normalno 4 6 2" xfId="42" xr:uid="{00000000-0005-0000-0000-00002F000000}"/>
    <cellStyle name="Normalno 4 7" xfId="44" xr:uid="{00000000-0005-0000-0000-000030000000}"/>
    <cellStyle name="Normalno 4 8" xfId="45" xr:uid="{00000000-0005-0000-0000-000031000000}"/>
    <cellStyle name="Normalno 4 9" xfId="46" xr:uid="{00000000-0005-0000-0000-000032000000}"/>
    <cellStyle name="Normalno 5" xfId="36" xr:uid="{00000000-0005-0000-0000-000033000000}"/>
    <cellStyle name="Normalno 6" xfId="58" xr:uid="{608FEB86-AB92-49E1-9EE1-247ACCB274F7}"/>
    <cellStyle name="Obično 2" xfId="54" xr:uid="{00000000-0005-0000-0000-000034000000}"/>
    <cellStyle name="Obično 2 18" xfId="55" xr:uid="{00000000-0005-0000-0000-000035000000}"/>
    <cellStyle name="Obično 2 2 22" xfId="65" xr:uid="{77DD80CA-211B-4570-874B-92FC422AFCD9}"/>
    <cellStyle name="Obično_List1" xfId="27" xr:uid="{00000000-0005-0000-0000-000036000000}"/>
    <cellStyle name="Result 1" xfId="22" xr:uid="{00000000-0005-0000-0000-000037000000}"/>
    <cellStyle name="Result2 1" xfId="23" xr:uid="{00000000-0005-0000-0000-000038000000}"/>
    <cellStyle name="Stil A" xfId="56" xr:uid="{00000000-0005-0000-0000-000039000000}"/>
    <cellStyle name="Stil B (uvlaka)" xfId="57" xr:uid="{00000000-0005-0000-0000-00003A000000}"/>
    <cellStyle name="Style 1" xfId="28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5"/>
  <sheetViews>
    <sheetView showZeros="0" tabSelected="1" view="pageBreakPreview" topLeftCell="A121" zoomScaleNormal="100" zoomScaleSheetLayoutView="100" workbookViewId="0">
      <selection activeCell="E125" sqref="E125"/>
    </sheetView>
  </sheetViews>
  <sheetFormatPr defaultColWidth="8.7109375" defaultRowHeight="12.75"/>
  <cols>
    <col min="1" max="1" width="7.42578125" style="29" customWidth="1"/>
    <col min="2" max="2" width="51.42578125" style="19" customWidth="1"/>
    <col min="3" max="3" width="5.5703125" style="17" customWidth="1"/>
    <col min="4" max="4" width="9.140625" style="24" bestFit="1" customWidth="1"/>
    <col min="5" max="5" width="9.7109375" style="17" customWidth="1"/>
    <col min="6" max="6" width="12.7109375" style="24" customWidth="1"/>
    <col min="7" max="16384" width="8.7109375" style="2"/>
  </cols>
  <sheetData>
    <row r="1" spans="1:8" ht="15.75">
      <c r="A1" s="121" t="s">
        <v>133</v>
      </c>
      <c r="B1" s="121"/>
    </row>
    <row r="2" spans="1:8" ht="15.75">
      <c r="A2" s="121" t="s">
        <v>134</v>
      </c>
      <c r="B2" s="121"/>
    </row>
    <row r="3" spans="1:8" ht="15.75">
      <c r="A3" s="122" t="s">
        <v>135</v>
      </c>
      <c r="B3" s="122"/>
    </row>
    <row r="4" spans="1:8" ht="15.75">
      <c r="A4" s="123"/>
      <c r="B4" s="123"/>
    </row>
    <row r="5" spans="1:8" s="125" customFormat="1" ht="15.75">
      <c r="A5" s="124" t="s">
        <v>136</v>
      </c>
      <c r="B5" s="124"/>
      <c r="C5" s="124"/>
      <c r="D5" s="124"/>
      <c r="E5" s="124"/>
      <c r="F5" s="124"/>
    </row>
    <row r="6" spans="1:8" s="125" customFormat="1" ht="15.75">
      <c r="A6" s="126" t="s">
        <v>137</v>
      </c>
      <c r="B6" s="126"/>
      <c r="C6" s="126"/>
      <c r="D6" s="126"/>
      <c r="E6" s="126"/>
      <c r="F6" s="126"/>
    </row>
    <row r="8" spans="1:8" s="70" customFormat="1" ht="15">
      <c r="A8" s="68" t="s">
        <v>26</v>
      </c>
      <c r="B8" s="69"/>
      <c r="C8" s="68"/>
      <c r="D8" s="76"/>
      <c r="E8" s="76"/>
      <c r="F8" s="81"/>
    </row>
    <row r="9" spans="1:8" s="70" customFormat="1" ht="18.600000000000001" customHeight="1" thickBot="1">
      <c r="A9" s="117" t="s">
        <v>92</v>
      </c>
      <c r="B9" s="117"/>
      <c r="C9" s="117"/>
      <c r="D9" s="117"/>
      <c r="E9" s="117"/>
      <c r="F9" s="117"/>
      <c r="G9" s="117"/>
      <c r="H9" s="71"/>
    </row>
    <row r="10" spans="1:8" s="63" customFormat="1" ht="25.9" customHeight="1" thickBot="1">
      <c r="A10" s="30" t="s">
        <v>0</v>
      </c>
      <c r="B10" s="3" t="s">
        <v>1</v>
      </c>
      <c r="C10" s="1" t="s">
        <v>4</v>
      </c>
      <c r="D10" s="49" t="s">
        <v>3</v>
      </c>
      <c r="E10" s="4" t="s">
        <v>23</v>
      </c>
      <c r="F10" s="5" t="s">
        <v>24</v>
      </c>
    </row>
    <row r="11" spans="1:8" ht="9.75" customHeight="1">
      <c r="A11" s="31"/>
      <c r="C11" s="2"/>
      <c r="F11" s="17"/>
    </row>
    <row r="12" spans="1:8" ht="9" customHeight="1">
      <c r="A12" s="32"/>
      <c r="B12" s="61"/>
      <c r="C12" s="2"/>
      <c r="F12" s="17"/>
    </row>
    <row r="13" spans="1:8" ht="15">
      <c r="A13" s="33" t="s">
        <v>31</v>
      </c>
      <c r="B13" s="62"/>
    </row>
    <row r="14" spans="1:8" ht="6" customHeight="1"/>
    <row r="15" spans="1:8">
      <c r="A15" s="34" t="s">
        <v>11</v>
      </c>
    </row>
    <row r="16" spans="1:8" ht="5.25" customHeight="1"/>
    <row r="17" spans="1:6" ht="55.15" customHeight="1">
      <c r="A17" s="39" t="s">
        <v>12</v>
      </c>
      <c r="B17" s="42" t="s">
        <v>84</v>
      </c>
      <c r="C17" s="6"/>
      <c r="D17" s="14"/>
      <c r="E17" s="14"/>
      <c r="F17" s="14"/>
    </row>
    <row r="18" spans="1:6" ht="51">
      <c r="A18" s="35"/>
      <c r="B18" s="42" t="s">
        <v>13</v>
      </c>
      <c r="C18" s="6"/>
      <c r="D18" s="14"/>
      <c r="E18" s="14"/>
      <c r="F18" s="14"/>
    </row>
    <row r="19" spans="1:6" ht="13.5" customHeight="1">
      <c r="A19" s="35"/>
      <c r="B19" s="72" t="s">
        <v>14</v>
      </c>
      <c r="C19" s="40" t="s">
        <v>6</v>
      </c>
      <c r="D19" s="14">
        <v>1</v>
      </c>
      <c r="E19" s="14">
        <v>0</v>
      </c>
      <c r="F19" s="14">
        <f>D19*E19</f>
        <v>0</v>
      </c>
    </row>
    <row r="20" spans="1:6" ht="11.45" customHeight="1">
      <c r="A20" s="35"/>
      <c r="B20" s="41"/>
      <c r="C20" s="40"/>
      <c r="D20" s="14"/>
      <c r="E20" s="14"/>
      <c r="F20" s="14"/>
    </row>
    <row r="21" spans="1:6" ht="25.5">
      <c r="A21" s="39" t="s">
        <v>93</v>
      </c>
      <c r="B21" s="45" t="s">
        <v>16</v>
      </c>
      <c r="C21" s="43" t="s">
        <v>6</v>
      </c>
      <c r="D21" s="44">
        <v>1</v>
      </c>
      <c r="E21" s="44">
        <v>0</v>
      </c>
      <c r="F21" s="44">
        <f t="shared" ref="F21" si="0">D21*E21</f>
        <v>0</v>
      </c>
    </row>
    <row r="22" spans="1:6" ht="13.5" thickBot="1">
      <c r="B22" s="18"/>
      <c r="C22" s="9"/>
      <c r="D22" s="48"/>
      <c r="E22" s="8"/>
      <c r="F22" s="8"/>
    </row>
    <row r="23" spans="1:6" ht="13.5" thickTop="1">
      <c r="A23" s="36"/>
      <c r="B23" s="21" t="s">
        <v>15</v>
      </c>
      <c r="C23" s="22"/>
      <c r="D23" s="50"/>
      <c r="E23" s="23"/>
      <c r="F23" s="82">
        <f>SUM(F19:F21)</f>
        <v>0</v>
      </c>
    </row>
    <row r="24" spans="1:6">
      <c r="B24" s="15"/>
      <c r="C24" s="16"/>
      <c r="E24" s="24"/>
      <c r="F24" s="83"/>
    </row>
    <row r="25" spans="1:6">
      <c r="B25" s="15"/>
      <c r="C25" s="16"/>
      <c r="E25" s="24"/>
      <c r="F25" s="83"/>
    </row>
    <row r="26" spans="1:6" ht="15.75" customHeight="1">
      <c r="A26" s="34" t="s">
        <v>29</v>
      </c>
      <c r="B26" s="15"/>
      <c r="C26" s="16"/>
      <c r="F26" s="83"/>
    </row>
    <row r="27" spans="1:6" ht="9" customHeight="1">
      <c r="A27" s="37"/>
      <c r="B27" s="15"/>
      <c r="C27" s="16"/>
      <c r="F27" s="83"/>
    </row>
    <row r="28" spans="1:6" ht="38.25">
      <c r="A28" s="39" t="s">
        <v>17</v>
      </c>
      <c r="B28" s="72" t="s">
        <v>116</v>
      </c>
      <c r="C28" s="102" t="s">
        <v>60</v>
      </c>
      <c r="D28" s="48">
        <v>12</v>
      </c>
      <c r="E28" s="8">
        <v>0</v>
      </c>
      <c r="F28" s="8">
        <f>D28*E28</f>
        <v>0</v>
      </c>
    </row>
    <row r="29" spans="1:6" ht="9" customHeight="1">
      <c r="A29" s="52"/>
      <c r="B29" s="107"/>
      <c r="C29" s="53"/>
      <c r="D29" s="51"/>
      <c r="E29" s="46"/>
      <c r="F29" s="84"/>
    </row>
    <row r="30" spans="1:6" ht="25.5">
      <c r="A30" s="39" t="s">
        <v>94</v>
      </c>
      <c r="B30" s="72" t="s">
        <v>61</v>
      </c>
      <c r="C30" s="43" t="s">
        <v>19</v>
      </c>
      <c r="D30" s="48">
        <v>1</v>
      </c>
      <c r="E30" s="8">
        <v>0</v>
      </c>
      <c r="F30" s="8">
        <f>D30*E30</f>
        <v>0</v>
      </c>
    </row>
    <row r="31" spans="1:6" ht="9" customHeight="1">
      <c r="A31" s="39"/>
      <c r="B31" s="72"/>
      <c r="C31" s="9"/>
      <c r="D31" s="48"/>
      <c r="E31" s="8"/>
      <c r="F31" s="14"/>
    </row>
    <row r="32" spans="1:6" ht="21" customHeight="1">
      <c r="A32" s="39" t="s">
        <v>18</v>
      </c>
      <c r="B32" s="72" t="s">
        <v>95</v>
      </c>
      <c r="C32" s="43"/>
      <c r="D32" s="48"/>
      <c r="E32" s="8"/>
      <c r="F32" s="14"/>
    </row>
    <row r="33" spans="1:9" ht="14.25">
      <c r="A33" s="39"/>
      <c r="B33" s="42" t="s">
        <v>54</v>
      </c>
      <c r="C33" s="43" t="s">
        <v>27</v>
      </c>
      <c r="D33" s="48">
        <v>4</v>
      </c>
      <c r="E33" s="8">
        <v>0</v>
      </c>
      <c r="F33" s="14">
        <f t="shared" ref="F33" si="1">D33*E33</f>
        <v>0</v>
      </c>
    </row>
    <row r="34" spans="1:9">
      <c r="A34" s="39"/>
      <c r="B34" s="42"/>
      <c r="C34" s="43"/>
      <c r="D34" s="48"/>
      <c r="E34" s="8"/>
      <c r="F34" s="14"/>
    </row>
    <row r="35" spans="1:9" ht="14.25">
      <c r="A35" s="39" t="s">
        <v>96</v>
      </c>
      <c r="B35" s="42" t="s">
        <v>72</v>
      </c>
      <c r="C35" s="43" t="s">
        <v>27</v>
      </c>
      <c r="D35" s="48">
        <v>45</v>
      </c>
      <c r="E35" s="8"/>
      <c r="F35" s="14"/>
    </row>
    <row r="36" spans="1:9" ht="11.45" customHeight="1">
      <c r="A36" s="39"/>
      <c r="B36" s="42"/>
      <c r="C36" s="43"/>
      <c r="D36" s="48"/>
      <c r="E36" s="8"/>
      <c r="F36" s="14"/>
    </row>
    <row r="37" spans="1:9" ht="33.6" customHeight="1">
      <c r="A37" s="108" t="s">
        <v>97</v>
      </c>
      <c r="B37" s="42" t="s">
        <v>98</v>
      </c>
      <c r="C37" s="43" t="s">
        <v>32</v>
      </c>
      <c r="D37" s="48">
        <v>13</v>
      </c>
      <c r="E37" s="8"/>
      <c r="F37" s="14"/>
    </row>
    <row r="38" spans="1:9" ht="12.6" customHeight="1">
      <c r="A38" s="108"/>
      <c r="B38" s="42"/>
      <c r="C38" s="43"/>
      <c r="D38" s="48"/>
      <c r="E38" s="8"/>
      <c r="F38" s="14"/>
    </row>
    <row r="39" spans="1:9" ht="19.149999999999999" customHeight="1">
      <c r="A39" s="108" t="s">
        <v>20</v>
      </c>
      <c r="B39" s="42" t="s">
        <v>112</v>
      </c>
      <c r="C39" s="43" t="s">
        <v>27</v>
      </c>
      <c r="D39" s="48">
        <v>22</v>
      </c>
      <c r="E39" s="8"/>
      <c r="F39" s="14"/>
    </row>
    <row r="40" spans="1:9" ht="12.6" customHeight="1">
      <c r="A40" s="108"/>
      <c r="B40" s="42"/>
      <c r="C40" s="43"/>
      <c r="D40" s="48"/>
      <c r="E40" s="8"/>
      <c r="F40" s="14"/>
    </row>
    <row r="41" spans="1:9" ht="29.45" customHeight="1">
      <c r="A41" s="108" t="s">
        <v>71</v>
      </c>
      <c r="B41" s="42" t="s">
        <v>113</v>
      </c>
      <c r="C41" s="43" t="s">
        <v>32</v>
      </c>
      <c r="D41" s="48">
        <v>15</v>
      </c>
      <c r="E41" s="8"/>
      <c r="F41" s="14"/>
    </row>
    <row r="42" spans="1:9" ht="12.6" customHeight="1">
      <c r="A42" s="108"/>
      <c r="B42" s="42"/>
      <c r="C42" s="43"/>
      <c r="D42" s="48"/>
      <c r="E42" s="8"/>
      <c r="F42" s="14"/>
    </row>
    <row r="43" spans="1:9" ht="39.6" customHeight="1">
      <c r="A43" s="108" t="s">
        <v>73</v>
      </c>
      <c r="B43" s="47" t="s">
        <v>99</v>
      </c>
      <c r="C43" s="43" t="s">
        <v>32</v>
      </c>
      <c r="D43" s="8">
        <v>8</v>
      </c>
      <c r="F43" s="14"/>
    </row>
    <row r="44" spans="1:9" ht="33" customHeight="1" thickBot="1">
      <c r="A44" s="113" t="s">
        <v>122</v>
      </c>
      <c r="B44" s="114" t="s">
        <v>124</v>
      </c>
      <c r="C44" s="67" t="s">
        <v>123</v>
      </c>
      <c r="D44" s="24">
        <v>1</v>
      </c>
      <c r="F44" s="17"/>
      <c r="G44" s="19"/>
      <c r="H44" s="27"/>
      <c r="I44" s="27"/>
    </row>
    <row r="45" spans="1:9" ht="13.5" thickTop="1">
      <c r="A45" s="36"/>
      <c r="B45" s="21" t="s">
        <v>30</v>
      </c>
      <c r="C45" s="22"/>
      <c r="D45" s="50"/>
      <c r="E45" s="23"/>
      <c r="F45" s="82">
        <f>SUM(F28:F43)</f>
        <v>0</v>
      </c>
    </row>
    <row r="46" spans="1:9" ht="12" customHeight="1">
      <c r="B46" s="15"/>
      <c r="C46" s="16"/>
      <c r="F46" s="83"/>
    </row>
    <row r="47" spans="1:9" ht="12" customHeight="1">
      <c r="B47" s="15"/>
      <c r="C47" s="16"/>
      <c r="F47" s="83"/>
    </row>
    <row r="48" spans="1:9">
      <c r="A48" s="34" t="s">
        <v>100</v>
      </c>
      <c r="B48" s="15"/>
      <c r="C48" s="16"/>
      <c r="F48" s="83"/>
      <c r="G48" s="19"/>
      <c r="H48" s="27"/>
      <c r="I48" s="27"/>
    </row>
    <row r="49" spans="1:9">
      <c r="A49" s="74"/>
      <c r="B49" s="89"/>
      <c r="C49" s="66"/>
      <c r="D49" s="20"/>
      <c r="E49" s="8"/>
      <c r="F49" s="14"/>
      <c r="G49" s="19"/>
      <c r="H49" s="27"/>
      <c r="I49" s="27"/>
    </row>
    <row r="50" spans="1:9" ht="51">
      <c r="A50" s="39" t="s">
        <v>33</v>
      </c>
      <c r="B50" s="109" t="s">
        <v>87</v>
      </c>
      <c r="C50" s="43" t="s">
        <v>32</v>
      </c>
      <c r="D50" s="48">
        <v>15</v>
      </c>
      <c r="E50" s="8">
        <v>0</v>
      </c>
      <c r="F50" s="14">
        <f t="shared" ref="F50" si="2">D50*E50</f>
        <v>0</v>
      </c>
      <c r="G50" s="19"/>
      <c r="H50" s="19"/>
      <c r="I50" s="27"/>
    </row>
    <row r="51" spans="1:9">
      <c r="A51" s="39"/>
      <c r="B51" s="109"/>
      <c r="C51" s="43"/>
      <c r="D51" s="48"/>
      <c r="E51" s="8"/>
      <c r="F51" s="14"/>
      <c r="G51" s="19"/>
      <c r="H51" s="19"/>
      <c r="I51" s="27"/>
    </row>
    <row r="52" spans="1:9" ht="44.45" customHeight="1">
      <c r="A52" s="39" t="s">
        <v>38</v>
      </c>
      <c r="B52" s="109" t="s">
        <v>89</v>
      </c>
      <c r="C52" s="98" t="s">
        <v>32</v>
      </c>
      <c r="D52" s="48">
        <v>25</v>
      </c>
      <c r="E52" s="8"/>
      <c r="F52" s="14"/>
      <c r="G52" s="19"/>
      <c r="H52" s="19"/>
      <c r="I52" s="27"/>
    </row>
    <row r="53" spans="1:9">
      <c r="A53" s="90"/>
      <c r="B53" s="10"/>
      <c r="C53" s="91"/>
      <c r="D53" s="92"/>
      <c r="E53" s="8"/>
      <c r="F53" s="8"/>
      <c r="G53" s="19"/>
      <c r="H53" s="19"/>
      <c r="I53" s="27"/>
    </row>
    <row r="54" spans="1:9" ht="31.5" customHeight="1">
      <c r="A54" s="39" t="s">
        <v>39</v>
      </c>
      <c r="B54" s="100" t="s">
        <v>62</v>
      </c>
      <c r="C54" s="91"/>
      <c r="D54" s="92"/>
      <c r="E54" s="8"/>
      <c r="F54" s="8"/>
      <c r="G54" s="19"/>
      <c r="H54" s="19"/>
      <c r="I54" s="27"/>
    </row>
    <row r="55" spans="1:9" ht="14.25">
      <c r="A55" s="90"/>
      <c r="B55" s="97" t="s">
        <v>63</v>
      </c>
      <c r="C55" s="98" t="s">
        <v>32</v>
      </c>
      <c r="D55" s="48">
        <v>6</v>
      </c>
      <c r="E55" s="8">
        <v>0</v>
      </c>
      <c r="F55" s="8">
        <f>D55*E55</f>
        <v>0</v>
      </c>
      <c r="G55" s="19"/>
      <c r="H55" s="19"/>
      <c r="I55" s="27"/>
    </row>
    <row r="56" spans="1:9" ht="27.75" customHeight="1">
      <c r="A56" s="90"/>
      <c r="B56" s="97" t="s">
        <v>64</v>
      </c>
      <c r="C56" s="98" t="s">
        <v>32</v>
      </c>
      <c r="D56" s="48">
        <v>3</v>
      </c>
      <c r="E56" s="8">
        <v>0</v>
      </c>
      <c r="F56" s="8">
        <f>D56*E56</f>
        <v>0</v>
      </c>
      <c r="G56" s="19"/>
      <c r="H56" s="19"/>
      <c r="I56" s="27"/>
    </row>
    <row r="57" spans="1:9" s="93" customFormat="1" ht="12" customHeight="1">
      <c r="A57" s="73"/>
      <c r="B57" s="97"/>
      <c r="C57" s="98"/>
      <c r="D57" s="48"/>
      <c r="E57" s="8"/>
      <c r="F57" s="8"/>
    </row>
    <row r="58" spans="1:9" s="93" customFormat="1" ht="25.5">
      <c r="A58" s="39" t="s">
        <v>40</v>
      </c>
      <c r="B58" s="110" t="s">
        <v>65</v>
      </c>
      <c r="C58" s="98" t="s">
        <v>28</v>
      </c>
      <c r="D58" s="48">
        <v>2</v>
      </c>
      <c r="E58" s="8">
        <v>0</v>
      </c>
      <c r="F58" s="8">
        <f>D58*E58</f>
        <v>0</v>
      </c>
    </row>
    <row r="59" spans="1:9" s="93" customFormat="1" ht="14.25" customHeight="1">
      <c r="A59" s="73"/>
      <c r="B59" s="109"/>
      <c r="C59" s="98"/>
      <c r="D59" s="48"/>
      <c r="E59" s="8"/>
      <c r="F59" s="8"/>
    </row>
    <row r="60" spans="1:9" s="93" customFormat="1" ht="25.5">
      <c r="A60" s="39" t="s">
        <v>41</v>
      </c>
      <c r="B60" s="110" t="s">
        <v>104</v>
      </c>
      <c r="C60" s="98" t="s">
        <v>28</v>
      </c>
      <c r="D60" s="48">
        <v>1</v>
      </c>
      <c r="E60" s="8">
        <v>0</v>
      </c>
      <c r="F60" s="8">
        <f>D60*E60</f>
        <v>0</v>
      </c>
      <c r="G60" s="99"/>
    </row>
    <row r="61" spans="1:9" s="93" customFormat="1">
      <c r="A61" s="39"/>
      <c r="B61" s="109"/>
      <c r="C61" s="98"/>
      <c r="D61" s="48"/>
      <c r="E61" s="8"/>
      <c r="F61" s="8"/>
      <c r="G61" s="99"/>
    </row>
    <row r="62" spans="1:9" s="93" customFormat="1" ht="59.45" customHeight="1">
      <c r="A62" s="39" t="s">
        <v>42</v>
      </c>
      <c r="B62" s="110" t="s">
        <v>103</v>
      </c>
      <c r="C62" s="98" t="s">
        <v>32</v>
      </c>
      <c r="D62" s="48">
        <v>50</v>
      </c>
      <c r="E62" s="8">
        <v>0</v>
      </c>
      <c r="F62" s="8">
        <f>D62*E62</f>
        <v>0</v>
      </c>
      <c r="G62" s="99"/>
    </row>
    <row r="63" spans="1:9" s="93" customFormat="1">
      <c r="A63" s="96"/>
      <c r="B63" s="97"/>
      <c r="C63" s="98"/>
      <c r="D63" s="48"/>
      <c r="E63" s="8"/>
      <c r="F63" s="8"/>
      <c r="G63" s="99"/>
    </row>
    <row r="64" spans="1:9" s="93" customFormat="1" ht="25.5">
      <c r="A64" s="39" t="s">
        <v>42</v>
      </c>
      <c r="B64" s="97" t="s">
        <v>88</v>
      </c>
      <c r="C64" s="98" t="s">
        <v>32</v>
      </c>
      <c r="D64" s="48">
        <v>50</v>
      </c>
      <c r="E64" s="8">
        <v>0</v>
      </c>
      <c r="F64" s="8">
        <f>D64*E64</f>
        <v>0</v>
      </c>
      <c r="G64" s="99"/>
    </row>
    <row r="65" spans="1:7" s="93" customFormat="1">
      <c r="A65" s="39"/>
      <c r="B65" s="97"/>
      <c r="C65" s="98"/>
      <c r="D65" s="48"/>
      <c r="E65" s="8"/>
      <c r="F65" s="8"/>
      <c r="G65" s="99"/>
    </row>
    <row r="66" spans="1:7" s="93" customFormat="1" ht="25.5">
      <c r="A66" s="39" t="s">
        <v>66</v>
      </c>
      <c r="B66" s="97" t="s">
        <v>85</v>
      </c>
      <c r="C66" s="98" t="s">
        <v>28</v>
      </c>
      <c r="D66" s="48">
        <v>2</v>
      </c>
      <c r="E66" s="8"/>
      <c r="F66" s="8"/>
      <c r="G66" s="99"/>
    </row>
    <row r="67" spans="1:7" s="93" customFormat="1">
      <c r="A67" s="39"/>
      <c r="B67" s="97"/>
      <c r="C67" s="98"/>
      <c r="D67" s="48"/>
      <c r="E67" s="8"/>
      <c r="F67" s="8"/>
      <c r="G67" s="99"/>
    </row>
    <row r="68" spans="1:7" s="93" customFormat="1" ht="30.75" customHeight="1">
      <c r="A68" s="39" t="s">
        <v>68</v>
      </c>
      <c r="B68" s="97" t="s">
        <v>67</v>
      </c>
      <c r="C68" s="98" t="s">
        <v>28</v>
      </c>
      <c r="D68" s="48">
        <v>4</v>
      </c>
      <c r="E68" s="8"/>
      <c r="F68" s="8"/>
      <c r="G68" s="99"/>
    </row>
    <row r="69" spans="1:7" s="93" customFormat="1" ht="13.9" customHeight="1">
      <c r="A69" s="39"/>
      <c r="B69" s="97"/>
      <c r="C69" s="98"/>
      <c r="D69" s="48"/>
      <c r="E69" s="8"/>
      <c r="F69" s="8"/>
      <c r="G69" s="99"/>
    </row>
    <row r="70" spans="1:7" ht="102.75" customHeight="1" thickBot="1">
      <c r="A70" s="111" t="s">
        <v>86</v>
      </c>
      <c r="B70" s="105" t="s">
        <v>105</v>
      </c>
      <c r="C70" s="112" t="s">
        <v>19</v>
      </c>
      <c r="D70" s="8">
        <v>1</v>
      </c>
      <c r="F70" s="79"/>
    </row>
    <row r="71" spans="1:7" ht="13.5" thickTop="1">
      <c r="A71" s="36"/>
      <c r="B71" s="21" t="s">
        <v>101</v>
      </c>
      <c r="C71" s="22"/>
      <c r="D71" s="50"/>
      <c r="E71" s="23"/>
      <c r="F71" s="82">
        <f>SUM(F50:F70)</f>
        <v>0</v>
      </c>
    </row>
    <row r="72" spans="1:7">
      <c r="B72" s="15"/>
      <c r="C72" s="16"/>
      <c r="F72" s="83"/>
    </row>
    <row r="73" spans="1:7">
      <c r="B73" s="15"/>
      <c r="C73" s="16"/>
      <c r="F73" s="83"/>
    </row>
    <row r="74" spans="1:7">
      <c r="A74" s="34" t="s">
        <v>43</v>
      </c>
      <c r="B74" s="15"/>
      <c r="C74" s="16"/>
      <c r="F74" s="83"/>
    </row>
    <row r="75" spans="1:7">
      <c r="B75" s="15"/>
      <c r="C75" s="16"/>
      <c r="F75" s="83"/>
    </row>
    <row r="76" spans="1:7" ht="99" customHeight="1">
      <c r="A76" s="39" t="s">
        <v>57</v>
      </c>
      <c r="B76" s="95" t="s">
        <v>102</v>
      </c>
      <c r="C76" s="43" t="s">
        <v>27</v>
      </c>
      <c r="D76" s="48">
        <v>40</v>
      </c>
      <c r="E76" s="8">
        <v>0</v>
      </c>
      <c r="F76" s="14">
        <f t="shared" ref="F76" si="3">D76*E76</f>
        <v>0</v>
      </c>
    </row>
    <row r="77" spans="1:7" hidden="1">
      <c r="B77" s="15"/>
      <c r="C77" s="16"/>
      <c r="F77" s="83"/>
    </row>
    <row r="78" spans="1:7">
      <c r="B78" s="15"/>
      <c r="C78" s="16"/>
      <c r="F78" s="83"/>
    </row>
    <row r="79" spans="1:7" ht="38.25">
      <c r="A79" s="39" t="s">
        <v>58</v>
      </c>
      <c r="B79" s="95" t="s">
        <v>69</v>
      </c>
      <c r="C79" s="43" t="s">
        <v>27</v>
      </c>
      <c r="D79" s="48">
        <v>18</v>
      </c>
      <c r="E79" s="8">
        <v>0</v>
      </c>
      <c r="F79" s="14">
        <f t="shared" ref="F79" si="4">D79*E79</f>
        <v>0</v>
      </c>
    </row>
    <row r="80" spans="1:7">
      <c r="B80" s="95"/>
      <c r="C80" s="16"/>
      <c r="F80" s="83"/>
    </row>
    <row r="81" spans="1:6" ht="57.75" customHeight="1">
      <c r="A81" s="111" t="s">
        <v>59</v>
      </c>
      <c r="B81" s="105" t="s">
        <v>90</v>
      </c>
      <c r="C81" s="43" t="s">
        <v>27</v>
      </c>
      <c r="D81" s="8">
        <v>3</v>
      </c>
      <c r="F81" s="83"/>
    </row>
    <row r="82" spans="1:6" ht="29.25" customHeight="1">
      <c r="A82" s="106" t="s">
        <v>91</v>
      </c>
      <c r="B82" s="15" t="s">
        <v>125</v>
      </c>
      <c r="C82" s="16" t="s">
        <v>19</v>
      </c>
      <c r="D82" s="24">
        <v>1</v>
      </c>
      <c r="F82" s="83"/>
    </row>
    <row r="83" spans="1:6">
      <c r="A83" s="39"/>
      <c r="B83" s="94"/>
      <c r="C83" s="43"/>
      <c r="D83" s="48"/>
      <c r="E83" s="8">
        <v>0</v>
      </c>
      <c r="F83" s="14">
        <f t="shared" ref="F83" si="5">D83*E83</f>
        <v>0</v>
      </c>
    </row>
    <row r="84" spans="1:6" ht="13.5" thickBot="1">
      <c r="B84" s="15"/>
      <c r="C84" s="16"/>
      <c r="F84" s="83"/>
    </row>
    <row r="85" spans="1:6" ht="12.75" customHeight="1" thickTop="1">
      <c r="A85" s="36"/>
      <c r="B85" s="21" t="s">
        <v>44</v>
      </c>
      <c r="C85" s="22"/>
      <c r="D85" s="50"/>
      <c r="E85" s="23"/>
      <c r="F85" s="82">
        <f>SUM(F76:F83)</f>
        <v>0</v>
      </c>
    </row>
    <row r="86" spans="1:6" ht="12.75" customHeight="1">
      <c r="B86" s="15"/>
      <c r="C86" s="16"/>
      <c r="F86" s="83"/>
    </row>
    <row r="87" spans="1:6" ht="12.75" customHeight="1">
      <c r="B87" s="15"/>
      <c r="C87" s="16"/>
      <c r="F87" s="83"/>
    </row>
    <row r="88" spans="1:6" ht="12.75" customHeight="1">
      <c r="A88" s="34" t="s">
        <v>106</v>
      </c>
      <c r="B88" s="15"/>
      <c r="C88" s="16"/>
      <c r="F88" s="83"/>
    </row>
    <row r="89" spans="1:6" ht="12.75" customHeight="1">
      <c r="B89" s="15"/>
      <c r="C89" s="16"/>
      <c r="F89" s="83"/>
    </row>
    <row r="90" spans="1:6" ht="55.15" customHeight="1">
      <c r="A90" s="39" t="s">
        <v>70</v>
      </c>
      <c r="B90" s="95" t="s">
        <v>74</v>
      </c>
      <c r="C90" s="98" t="s">
        <v>32</v>
      </c>
      <c r="D90" s="48">
        <v>22</v>
      </c>
      <c r="E90" s="8"/>
      <c r="F90" s="14"/>
    </row>
    <row r="91" spans="1:6" ht="13.9" customHeight="1">
      <c r="A91" s="39"/>
      <c r="B91" s="95"/>
      <c r="C91" s="43"/>
      <c r="D91" s="48"/>
      <c r="E91" s="8"/>
      <c r="F91" s="14"/>
    </row>
    <row r="92" spans="1:6" ht="52.5" customHeight="1">
      <c r="A92" s="39" t="s">
        <v>81</v>
      </c>
      <c r="B92" s="95" t="s">
        <v>108</v>
      </c>
      <c r="C92" s="43" t="s">
        <v>28</v>
      </c>
      <c r="D92" s="48">
        <v>7</v>
      </c>
      <c r="E92" s="8"/>
      <c r="F92" s="14"/>
    </row>
    <row r="93" spans="1:6" ht="13.9" customHeight="1">
      <c r="A93" s="39"/>
      <c r="B93" s="95"/>
      <c r="C93" s="43"/>
      <c r="D93" s="48"/>
      <c r="E93" s="8"/>
      <c r="F93" s="14"/>
    </row>
    <row r="94" spans="1:6" ht="32.25" customHeight="1">
      <c r="A94" s="39" t="s">
        <v>82</v>
      </c>
      <c r="B94" s="95" t="s">
        <v>83</v>
      </c>
      <c r="C94" s="43" t="s">
        <v>28</v>
      </c>
      <c r="D94" s="48">
        <v>24</v>
      </c>
      <c r="E94" s="8"/>
      <c r="F94" s="14"/>
    </row>
    <row r="95" spans="1:6" ht="8.4499999999999993" customHeight="1" thickBot="1">
      <c r="A95" s="39"/>
      <c r="B95" s="95"/>
      <c r="C95" s="43"/>
      <c r="D95" s="48"/>
      <c r="E95" s="8"/>
      <c r="F95" s="14"/>
    </row>
    <row r="96" spans="1:6" ht="12.75" customHeight="1" thickTop="1">
      <c r="A96" s="36"/>
      <c r="B96" s="21" t="s">
        <v>121</v>
      </c>
      <c r="C96" s="22"/>
      <c r="D96" s="50"/>
      <c r="E96" s="23"/>
      <c r="F96" s="82">
        <f>SUM(F90:F94)</f>
        <v>0</v>
      </c>
    </row>
    <row r="97" spans="1:6" ht="12.75" customHeight="1">
      <c r="A97" s="106"/>
      <c r="B97" s="105"/>
      <c r="C97" s="43"/>
      <c r="D97" s="48"/>
      <c r="E97" s="8">
        <v>0</v>
      </c>
      <c r="F97" s="14">
        <f t="shared" ref="F97" si="6">D97*E97</f>
        <v>0</v>
      </c>
    </row>
    <row r="98" spans="1:6" ht="12.75" customHeight="1">
      <c r="A98" s="106"/>
      <c r="B98" s="105"/>
      <c r="C98" s="43"/>
      <c r="D98" s="48"/>
      <c r="E98" s="8"/>
      <c r="F98" s="14"/>
    </row>
    <row r="99" spans="1:6" ht="12.75" customHeight="1">
      <c r="A99" s="34" t="s">
        <v>109</v>
      </c>
      <c r="B99" s="15"/>
      <c r="C99" s="16"/>
      <c r="F99" s="83"/>
    </row>
    <row r="100" spans="1:6" ht="12.75" customHeight="1">
      <c r="B100" s="15"/>
      <c r="C100" s="16"/>
      <c r="F100" s="83"/>
    </row>
    <row r="101" spans="1:6" ht="57.6" customHeight="1">
      <c r="A101" s="106" t="s">
        <v>51</v>
      </c>
      <c r="B101" s="105" t="s">
        <v>107</v>
      </c>
      <c r="C101" s="43" t="s">
        <v>27</v>
      </c>
      <c r="D101" s="48">
        <v>45</v>
      </c>
      <c r="E101" s="8">
        <v>0</v>
      </c>
      <c r="F101" s="14">
        <f t="shared" ref="F101" si="7">D101*E101</f>
        <v>0</v>
      </c>
    </row>
    <row r="102" spans="1:6" ht="8.4499999999999993" customHeight="1" thickBot="1">
      <c r="A102" s="39"/>
      <c r="B102" s="95"/>
      <c r="C102" s="43"/>
      <c r="D102" s="48"/>
      <c r="E102" s="8"/>
      <c r="F102" s="14"/>
    </row>
    <row r="103" spans="1:6" ht="12.75" customHeight="1" thickTop="1">
      <c r="A103" s="36"/>
      <c r="B103" s="21" t="s">
        <v>110</v>
      </c>
      <c r="C103" s="22"/>
      <c r="D103" s="50"/>
      <c r="E103" s="23"/>
      <c r="F103" s="82">
        <f>SUM(F100:F101)</f>
        <v>0</v>
      </c>
    </row>
    <row r="104" spans="1:6">
      <c r="B104" s="15"/>
      <c r="C104" s="16"/>
      <c r="F104" s="83"/>
    </row>
    <row r="105" spans="1:6">
      <c r="B105" s="15"/>
      <c r="C105" s="16"/>
      <c r="F105" s="83"/>
    </row>
    <row r="106" spans="1:6">
      <c r="A106" s="34" t="s">
        <v>75</v>
      </c>
      <c r="B106" s="15"/>
      <c r="C106" s="16"/>
      <c r="F106" s="83"/>
    </row>
    <row r="107" spans="1:6">
      <c r="A107" s="34"/>
      <c r="B107" s="15"/>
      <c r="C107" s="16"/>
      <c r="F107" s="83"/>
    </row>
    <row r="108" spans="1:6" ht="129">
      <c r="A108" s="39" t="s">
        <v>50</v>
      </c>
      <c r="B108" s="95" t="s">
        <v>114</v>
      </c>
      <c r="C108" s="98"/>
      <c r="D108" s="48"/>
      <c r="E108" s="8"/>
      <c r="F108" s="8"/>
    </row>
    <row r="109" spans="1:6" ht="36">
      <c r="A109" s="34"/>
      <c r="B109" s="101" t="s">
        <v>52</v>
      </c>
      <c r="C109" s="16"/>
      <c r="F109" s="83"/>
    </row>
    <row r="110" spans="1:6" ht="14.25">
      <c r="A110" s="34"/>
      <c r="B110" s="94" t="s">
        <v>53</v>
      </c>
      <c r="C110" s="43" t="s">
        <v>27</v>
      </c>
      <c r="D110" s="48">
        <v>4</v>
      </c>
      <c r="E110" s="8">
        <v>0</v>
      </c>
      <c r="F110" s="8">
        <f>D110*E110</f>
        <v>0</v>
      </c>
    </row>
    <row r="111" spans="1:6" ht="13.5" thickBot="1">
      <c r="B111" s="15"/>
      <c r="C111" s="16"/>
      <c r="F111" s="83"/>
    </row>
    <row r="112" spans="1:6" ht="13.5" thickTop="1">
      <c r="A112" s="36"/>
      <c r="B112" s="21" t="s">
        <v>45</v>
      </c>
      <c r="C112" s="22"/>
      <c r="D112" s="50"/>
      <c r="E112" s="23"/>
      <c r="F112" s="82">
        <f>SUM(F108:F110)</f>
        <v>0</v>
      </c>
    </row>
    <row r="113" spans="1:6">
      <c r="B113" s="15"/>
      <c r="C113" s="16"/>
      <c r="F113" s="83"/>
    </row>
    <row r="114" spans="1:6">
      <c r="B114" s="15"/>
      <c r="C114" s="16"/>
      <c r="F114" s="83"/>
    </row>
    <row r="115" spans="1:6">
      <c r="A115" s="34" t="s">
        <v>111</v>
      </c>
      <c r="B115" s="15"/>
      <c r="C115" s="16"/>
      <c r="F115" s="83"/>
    </row>
    <row r="116" spans="1:6">
      <c r="A116" s="34"/>
      <c r="B116" s="15"/>
      <c r="C116" s="16"/>
      <c r="F116" s="83"/>
    </row>
    <row r="117" spans="1:6" ht="127.5" customHeight="1">
      <c r="A117" s="39" t="s">
        <v>76</v>
      </c>
      <c r="B117" s="95" t="s">
        <v>131</v>
      </c>
      <c r="C117" s="16"/>
      <c r="F117" s="83"/>
    </row>
    <row r="118" spans="1:6" ht="14.25">
      <c r="A118" s="34"/>
      <c r="B118" s="47" t="s">
        <v>129</v>
      </c>
      <c r="C118" s="43" t="s">
        <v>27</v>
      </c>
      <c r="D118" s="103">
        <v>70</v>
      </c>
      <c r="E118" s="104">
        <v>0</v>
      </c>
      <c r="F118" s="104">
        <f>D118*E118</f>
        <v>0</v>
      </c>
    </row>
    <row r="119" spans="1:6" ht="14.25">
      <c r="A119" s="34"/>
      <c r="B119" s="47" t="s">
        <v>130</v>
      </c>
      <c r="C119" s="43" t="s">
        <v>27</v>
      </c>
      <c r="D119" s="103">
        <v>10</v>
      </c>
      <c r="E119" s="104">
        <v>0</v>
      </c>
      <c r="F119" s="104">
        <f>D119*E119</f>
        <v>0</v>
      </c>
    </row>
    <row r="120" spans="1:6">
      <c r="A120" s="34"/>
      <c r="B120" s="15"/>
      <c r="C120" s="16"/>
      <c r="F120" s="83"/>
    </row>
    <row r="121" spans="1:6">
      <c r="A121" s="39"/>
      <c r="B121" s="95"/>
      <c r="C121" s="43"/>
      <c r="D121" s="48"/>
      <c r="E121" s="8">
        <v>0</v>
      </c>
      <c r="F121" s="8">
        <f>D121*E121</f>
        <v>0</v>
      </c>
    </row>
    <row r="122" spans="1:6">
      <c r="A122" s="34"/>
      <c r="B122" s="15"/>
      <c r="C122" s="16"/>
      <c r="F122" s="83"/>
    </row>
    <row r="123" spans="1:6" ht="65.25">
      <c r="A123" s="39" t="s">
        <v>77</v>
      </c>
      <c r="B123" s="109" t="s">
        <v>118</v>
      </c>
      <c r="C123" s="43" t="s">
        <v>32</v>
      </c>
      <c r="D123" s="48">
        <v>80</v>
      </c>
      <c r="E123" s="8">
        <v>0</v>
      </c>
      <c r="F123" s="14">
        <f t="shared" ref="F123" si="8">D123*E123</f>
        <v>0</v>
      </c>
    </row>
    <row r="124" spans="1:6">
      <c r="A124" s="39"/>
      <c r="B124" s="109"/>
      <c r="C124" s="43"/>
      <c r="D124" s="48"/>
      <c r="E124" s="8"/>
      <c r="F124" s="14"/>
    </row>
    <row r="125" spans="1:6" ht="87" customHeight="1">
      <c r="A125" s="39" t="s">
        <v>115</v>
      </c>
      <c r="B125" s="109" t="s">
        <v>119</v>
      </c>
      <c r="C125" s="43" t="s">
        <v>32</v>
      </c>
      <c r="D125" s="48">
        <v>6</v>
      </c>
      <c r="E125" s="8">
        <v>0</v>
      </c>
      <c r="F125" s="14">
        <f t="shared" ref="F125" si="9">D125*E125</f>
        <v>0</v>
      </c>
    </row>
    <row r="126" spans="1:6" ht="13.5" thickBot="1">
      <c r="A126" s="39"/>
      <c r="B126" s="109"/>
      <c r="C126" s="43"/>
      <c r="D126" s="48"/>
      <c r="E126" s="8"/>
      <c r="F126" s="14"/>
    </row>
    <row r="127" spans="1:6" ht="13.5" thickTop="1">
      <c r="A127" s="36"/>
      <c r="B127" s="21" t="s">
        <v>117</v>
      </c>
      <c r="C127" s="22"/>
      <c r="D127" s="50"/>
      <c r="E127" s="23"/>
      <c r="F127" s="82">
        <f>SUM(F118:F125)</f>
        <v>0</v>
      </c>
    </row>
    <row r="128" spans="1:6">
      <c r="B128" s="15"/>
      <c r="C128" s="16"/>
      <c r="F128" s="83"/>
    </row>
    <row r="129" spans="1:6">
      <c r="B129" s="15"/>
      <c r="C129" s="16"/>
      <c r="F129" s="83"/>
    </row>
    <row r="130" spans="1:6" ht="15" customHeight="1">
      <c r="B130" s="15"/>
      <c r="C130" s="16"/>
      <c r="F130" s="83"/>
    </row>
    <row r="131" spans="1:6" ht="15" customHeight="1">
      <c r="A131" s="118" t="s">
        <v>22</v>
      </c>
      <c r="B131" s="118"/>
      <c r="C131" s="118"/>
      <c r="D131" s="118"/>
      <c r="E131" s="118"/>
      <c r="F131" s="118"/>
    </row>
    <row r="132" spans="1:6" ht="6" customHeight="1"/>
    <row r="133" spans="1:6" ht="14.45" customHeight="1">
      <c r="A133" s="64"/>
      <c r="B133" s="60" t="s">
        <v>2</v>
      </c>
      <c r="C133" s="60"/>
      <c r="D133" s="77"/>
      <c r="E133" s="65"/>
      <c r="F133" s="65" t="s">
        <v>25</v>
      </c>
    </row>
    <row r="134" spans="1:6" ht="11.45" customHeight="1">
      <c r="C134" s="19"/>
      <c r="D134" s="8"/>
      <c r="E134" s="7"/>
      <c r="F134" s="75"/>
    </row>
    <row r="135" spans="1:6" ht="14.45" customHeight="1">
      <c r="A135" s="59" t="s">
        <v>21</v>
      </c>
      <c r="B135" s="60" t="s">
        <v>34</v>
      </c>
      <c r="C135" s="55"/>
      <c r="D135" s="78"/>
      <c r="E135" s="56"/>
      <c r="F135" s="75"/>
    </row>
    <row r="136" spans="1:6" ht="15" customHeight="1">
      <c r="A136" s="57" t="s">
        <v>7</v>
      </c>
      <c r="B136" s="54" t="s">
        <v>15</v>
      </c>
      <c r="C136" s="19"/>
      <c r="D136" s="8"/>
      <c r="E136" s="7"/>
      <c r="F136" s="85">
        <f>sum_go_01</f>
        <v>0</v>
      </c>
    </row>
    <row r="137" spans="1:6">
      <c r="A137" s="58" t="s">
        <v>8</v>
      </c>
      <c r="B137" s="54" t="s">
        <v>36</v>
      </c>
      <c r="C137" s="19"/>
      <c r="D137" s="8"/>
      <c r="E137" s="7"/>
      <c r="F137" s="86">
        <f>sum_go_02</f>
        <v>0</v>
      </c>
    </row>
    <row r="138" spans="1:6">
      <c r="A138" s="58" t="s">
        <v>35</v>
      </c>
      <c r="B138" s="54" t="s">
        <v>120</v>
      </c>
      <c r="C138" s="19"/>
      <c r="D138" s="8"/>
      <c r="E138" s="7"/>
      <c r="F138" s="86">
        <f>sum_go_03</f>
        <v>0</v>
      </c>
    </row>
    <row r="139" spans="1:6">
      <c r="A139" s="58" t="s">
        <v>37</v>
      </c>
      <c r="B139" s="54" t="s">
        <v>46</v>
      </c>
      <c r="C139" s="19"/>
      <c r="D139" s="8"/>
      <c r="E139" s="7"/>
      <c r="F139" s="86">
        <f>sum_go_04</f>
        <v>0</v>
      </c>
    </row>
    <row r="140" spans="1:6">
      <c r="A140" s="58" t="s">
        <v>47</v>
      </c>
      <c r="B140" s="54" t="s">
        <v>80</v>
      </c>
      <c r="C140" s="19"/>
      <c r="D140" s="8"/>
      <c r="E140" s="7"/>
      <c r="F140" s="86">
        <f>F96</f>
        <v>0</v>
      </c>
    </row>
    <row r="141" spans="1:6">
      <c r="A141" s="58" t="s">
        <v>79</v>
      </c>
      <c r="B141" s="54" t="s">
        <v>56</v>
      </c>
      <c r="C141" s="19"/>
      <c r="D141" s="8"/>
      <c r="E141" s="7"/>
      <c r="F141" s="86">
        <f>F103</f>
        <v>0</v>
      </c>
    </row>
    <row r="142" spans="1:6">
      <c r="A142" s="58" t="s">
        <v>55</v>
      </c>
      <c r="B142" s="54" t="s">
        <v>48</v>
      </c>
      <c r="C142" s="19"/>
      <c r="D142" s="8"/>
      <c r="E142" s="7"/>
      <c r="F142" s="86">
        <f>sum_go_06</f>
        <v>0</v>
      </c>
    </row>
    <row r="143" spans="1:6">
      <c r="A143" s="58" t="s">
        <v>78</v>
      </c>
      <c r="B143" s="54" t="s">
        <v>49</v>
      </c>
      <c r="C143" s="19"/>
      <c r="D143" s="8"/>
      <c r="E143" s="7"/>
      <c r="F143" s="86">
        <f>sum_go_07</f>
        <v>0</v>
      </c>
    </row>
    <row r="144" spans="1:6" ht="7.9" customHeight="1">
      <c r="B144" s="28"/>
      <c r="C144" s="19"/>
      <c r="D144" s="8"/>
      <c r="E144" s="7"/>
      <c r="F144" s="86"/>
    </row>
    <row r="145" spans="1:6" ht="12" customHeight="1">
      <c r="B145" s="11" t="s">
        <v>9</v>
      </c>
      <c r="C145" s="11"/>
      <c r="D145" s="79"/>
      <c r="E145" s="12"/>
      <c r="F145" s="79"/>
    </row>
    <row r="146" spans="1:6" ht="13.5" thickBot="1">
      <c r="A146" s="38"/>
      <c r="B146" s="25" t="s">
        <v>5</v>
      </c>
      <c r="C146" s="25"/>
      <c r="D146" s="80"/>
      <c r="E146" s="26"/>
      <c r="F146" s="8">
        <f>F145*0.25</f>
        <v>0</v>
      </c>
    </row>
    <row r="147" spans="1:6" ht="7.9" customHeight="1" thickTop="1">
      <c r="C147" s="19"/>
      <c r="D147" s="8"/>
      <c r="E147" s="7"/>
      <c r="F147" s="87"/>
    </row>
    <row r="148" spans="1:6" ht="17.45" customHeight="1">
      <c r="B148" s="13" t="s">
        <v>10</v>
      </c>
      <c r="C148" s="19"/>
      <c r="D148" s="8"/>
      <c r="E148" s="7"/>
      <c r="F148" s="88">
        <f>F145+F146</f>
        <v>0</v>
      </c>
    </row>
    <row r="152" spans="1:6">
      <c r="B152" s="114" t="s">
        <v>126</v>
      </c>
    </row>
    <row r="154" spans="1:6">
      <c r="C154" s="115" t="s">
        <v>127</v>
      </c>
      <c r="D154" s="116" t="s">
        <v>128</v>
      </c>
    </row>
    <row r="155" spans="1:6">
      <c r="D155" s="119" t="s">
        <v>132</v>
      </c>
      <c r="E155" s="120"/>
    </row>
  </sheetData>
  <sheetProtection selectLockedCells="1" selectUnlockedCells="1"/>
  <dataConsolidate/>
  <mergeCells count="6">
    <mergeCell ref="A9:G9"/>
    <mergeCell ref="A131:F131"/>
    <mergeCell ref="D155:E155"/>
    <mergeCell ref="A3:B3"/>
    <mergeCell ref="A5:F5"/>
    <mergeCell ref="A6:F6"/>
  </mergeCells>
  <phoneticPr fontId="27" type="noConversion"/>
  <printOptions horizontalCentered="1"/>
  <pageMargins left="0.23622047244094491" right="0.23622047244094491" top="0.98425196850393704" bottom="0.74803149606299213" header="0.31496062992125984" footer="0.31496062992125984"/>
  <pageSetup paperSize="9" firstPageNumber="9" fitToWidth="0" orientation="portrait" r:id="rId1"/>
  <headerFooter alignWithMargins="0"/>
  <rowBreaks count="4" manualBreakCount="4">
    <brk id="46" max="5" man="1"/>
    <brk id="72" max="5" man="1"/>
    <brk id="97" max="5" man="1"/>
    <brk id="119" max="5" man="1"/>
  </rowBreaks>
  <ignoredErrors>
    <ignoredError sqref="A29" twoDigitTextYear="1"/>
    <ignoredError sqref="A135:A1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10</vt:i4>
      </vt:variant>
    </vt:vector>
  </HeadingPairs>
  <TitlesOfParts>
    <vt:vector size="11" baseType="lpstr">
      <vt:lpstr>Troškovnik</vt:lpstr>
      <vt:lpstr>Troškovnik!Ispis_naslova</vt:lpstr>
      <vt:lpstr>Troškovnik!Podrucje_ispisa</vt:lpstr>
      <vt:lpstr>sum_GIO_total</vt:lpstr>
      <vt:lpstr>sum_go_01</vt:lpstr>
      <vt:lpstr>sum_go_02</vt:lpstr>
      <vt:lpstr>sum_go_03</vt:lpstr>
      <vt:lpstr>sum_go_04</vt:lpstr>
      <vt:lpstr>sum_go_06</vt:lpstr>
      <vt:lpstr>sum_go_07</vt:lpstr>
      <vt:lpstr>sum_OB_11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PIŠKUR PROJEKTI D.O.O.</dc:creator>
  <cp:lastModifiedBy>Marela Marić</cp:lastModifiedBy>
  <cp:lastPrinted>2025-07-29T11:58:50Z</cp:lastPrinted>
  <dcterms:created xsi:type="dcterms:W3CDTF">2017-05-09T13:12:23Z</dcterms:created>
  <dcterms:modified xsi:type="dcterms:W3CDTF">2025-07-29T12:00:17Z</dcterms:modified>
</cp:coreProperties>
</file>